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/>
  </bookViews>
  <sheets>
    <sheet name="หน้าแรก" sheetId="2" r:id="rId1"/>
    <sheet name="ก่อนกลางภาค" sheetId="1" r:id="rId2"/>
    <sheet name="หลังสอบกลางภาค" sheetId="4" r:id="rId3"/>
    <sheet name="สรุปรายชั้นเรียน" sheetId="6" r:id="rId4"/>
    <sheet name="ติดปพ.5" sheetId="10" r:id="rId5"/>
    <sheet name="สมรรถนะ5ด้าน" sheetId="8" r:id="rId6"/>
    <sheet name="สรุปรายชั้นเรียนสมรรถุนะ" sheetId="9" r:id="rId7"/>
    <sheet name="ติดปพ.5(2)" sheetId="11" r:id="rId8"/>
    <sheet name="คุณลักษณะอันพึงประสงค์" sheetId="12" r:id="rId9"/>
    <sheet name="ติดปพ.5(3)" sheetId="13" r:id="rId10"/>
  </sheets>
  <externalReferences>
    <externalReference r:id="rId11"/>
  </externalReferences>
  <definedNames>
    <definedName name="_xlnm.Print_Area" localSheetId="3">สรุปรายชั้นเรียน!$A$1:$R$44</definedName>
    <definedName name="_xlnm.Print_Titles" localSheetId="1">ก่อนกลางภาค!$6:$8</definedName>
    <definedName name="_xlnm.Print_Titles" localSheetId="8">คุณลักษณะอันพึงประสงค์!$3:$6</definedName>
    <definedName name="_xlnm.Print_Titles" localSheetId="5">สมรรถนะ5ด้าน!$4:$6</definedName>
    <definedName name="_xlnm.Print_Titles" localSheetId="3">สรุปรายชั้นเรียน!$3:$6</definedName>
    <definedName name="_xlnm.Print_Titles" localSheetId="6">สรุปรายชั้นเรียนสมรรถุนะ!$3:$6</definedName>
    <definedName name="_xlnm.Print_Titles" localSheetId="2">หลังสอบกลางภาค!$6:$8</definedName>
  </definedNames>
  <calcPr calcId="144525"/>
</workbook>
</file>

<file path=xl/calcChain.xml><?xml version="1.0" encoding="utf-8"?>
<calcChain xmlns="http://schemas.openxmlformats.org/spreadsheetml/2006/main">
  <c r="Q8" i="12" l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7" i="12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7" i="8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7" i="6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N8" i="13" l="1"/>
  <c r="AH11" i="12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AD8" i="12" l="1"/>
  <c r="J5" i="13" s="1"/>
  <c r="AD9" i="12"/>
  <c r="J6" i="13" s="1"/>
  <c r="AD10" i="12"/>
  <c r="J7" i="13" s="1"/>
  <c r="AD11" i="12"/>
  <c r="J8" i="13" s="1"/>
  <c r="AD12" i="12"/>
  <c r="J9" i="13" s="1"/>
  <c r="AD13" i="12"/>
  <c r="J10" i="13" s="1"/>
  <c r="AD14" i="12"/>
  <c r="J11" i="13" s="1"/>
  <c r="AD15" i="12"/>
  <c r="J12" i="13" s="1"/>
  <c r="AD16" i="12"/>
  <c r="J13" i="13" s="1"/>
  <c r="AD17" i="12"/>
  <c r="J14" i="13" s="1"/>
  <c r="AD18" i="12"/>
  <c r="J15" i="13" s="1"/>
  <c r="AD19" i="12"/>
  <c r="J16" i="13" s="1"/>
  <c r="AD20" i="12"/>
  <c r="J17" i="13" s="1"/>
  <c r="AD21" i="12"/>
  <c r="J18" i="13" s="1"/>
  <c r="AD22" i="12"/>
  <c r="J19" i="13" s="1"/>
  <c r="AD23" i="12"/>
  <c r="J20" i="13" s="1"/>
  <c r="AD24" i="12"/>
  <c r="J21" i="13" s="1"/>
  <c r="AD25" i="12"/>
  <c r="J22" i="13" s="1"/>
  <c r="AD26" i="12"/>
  <c r="J23" i="13" s="1"/>
  <c r="AD27" i="12"/>
  <c r="J24" i="13" s="1"/>
  <c r="AD28" i="12"/>
  <c r="J25" i="13" s="1"/>
  <c r="AD29" i="12"/>
  <c r="J26" i="13" s="1"/>
  <c r="AD30" i="12"/>
  <c r="J27" i="13" s="1"/>
  <c r="AA8" i="12"/>
  <c r="I5" i="13" s="1"/>
  <c r="AA9" i="12"/>
  <c r="I6" i="13" s="1"/>
  <c r="AA10" i="12"/>
  <c r="I7" i="13" s="1"/>
  <c r="AA11" i="12"/>
  <c r="I8" i="13" s="1"/>
  <c r="AA12" i="12"/>
  <c r="I9" i="13" s="1"/>
  <c r="AA13" i="12"/>
  <c r="I10" i="13" s="1"/>
  <c r="AA14" i="12"/>
  <c r="I11" i="13" s="1"/>
  <c r="AA15" i="12"/>
  <c r="I12" i="13" s="1"/>
  <c r="AA16" i="12"/>
  <c r="I13" i="13" s="1"/>
  <c r="AA17" i="12"/>
  <c r="I14" i="13" s="1"/>
  <c r="AA18" i="12"/>
  <c r="I15" i="13" s="1"/>
  <c r="AA19" i="12"/>
  <c r="I16" i="13" s="1"/>
  <c r="AA20" i="12"/>
  <c r="I17" i="13" s="1"/>
  <c r="AA21" i="12"/>
  <c r="I18" i="13" s="1"/>
  <c r="AA22" i="12"/>
  <c r="I19" i="13" s="1"/>
  <c r="AA23" i="12"/>
  <c r="I20" i="13" s="1"/>
  <c r="AA24" i="12"/>
  <c r="I21" i="13" s="1"/>
  <c r="AA25" i="12"/>
  <c r="I22" i="13" s="1"/>
  <c r="AA26" i="12"/>
  <c r="I23" i="13" s="1"/>
  <c r="AA27" i="12"/>
  <c r="I24" i="13" s="1"/>
  <c r="AA28" i="12"/>
  <c r="I25" i="13" s="1"/>
  <c r="AA29" i="12"/>
  <c r="I26" i="13" s="1"/>
  <c r="AA30" i="12"/>
  <c r="I27" i="13" s="1"/>
  <c r="W8" i="12"/>
  <c r="H5" i="13" s="1"/>
  <c r="W9" i="12"/>
  <c r="H6" i="13" s="1"/>
  <c r="W10" i="12"/>
  <c r="H7" i="13" s="1"/>
  <c r="W11" i="12"/>
  <c r="H8" i="13" s="1"/>
  <c r="W12" i="12"/>
  <c r="H9" i="13" s="1"/>
  <c r="W13" i="12"/>
  <c r="H10" i="13" s="1"/>
  <c r="W14" i="12"/>
  <c r="H11" i="13" s="1"/>
  <c r="W15" i="12"/>
  <c r="H12" i="13" s="1"/>
  <c r="W16" i="12"/>
  <c r="H13" i="13" s="1"/>
  <c r="W17" i="12"/>
  <c r="H14" i="13" s="1"/>
  <c r="W18" i="12"/>
  <c r="H15" i="13" s="1"/>
  <c r="W19" i="12"/>
  <c r="H16" i="13" s="1"/>
  <c r="W20" i="12"/>
  <c r="H17" i="13" s="1"/>
  <c r="W21" i="12"/>
  <c r="H18" i="13" s="1"/>
  <c r="W22" i="12"/>
  <c r="H19" i="13" s="1"/>
  <c r="W23" i="12"/>
  <c r="H20" i="13" s="1"/>
  <c r="W24" i="12"/>
  <c r="H21" i="13" s="1"/>
  <c r="W25" i="12"/>
  <c r="H22" i="13" s="1"/>
  <c r="W26" i="12"/>
  <c r="H23" i="13" s="1"/>
  <c r="W27" i="12"/>
  <c r="H24" i="13" s="1"/>
  <c r="W28" i="12"/>
  <c r="H25" i="13" s="1"/>
  <c r="W29" i="12"/>
  <c r="H26" i="13" s="1"/>
  <c r="W30" i="12"/>
  <c r="H27" i="13" s="1"/>
  <c r="T8" i="12"/>
  <c r="T9" i="12"/>
  <c r="G6" i="13" s="1"/>
  <c r="T10" i="12"/>
  <c r="G7" i="13" s="1"/>
  <c r="T11" i="12"/>
  <c r="G8" i="13" s="1"/>
  <c r="T12" i="12"/>
  <c r="G9" i="13" s="1"/>
  <c r="T13" i="12"/>
  <c r="G10" i="13" s="1"/>
  <c r="T14" i="12"/>
  <c r="G11" i="13" s="1"/>
  <c r="T15" i="12"/>
  <c r="G12" i="13" s="1"/>
  <c r="T16" i="12"/>
  <c r="G13" i="13" s="1"/>
  <c r="T17" i="12"/>
  <c r="G14" i="13" s="1"/>
  <c r="T18" i="12"/>
  <c r="G15" i="13" s="1"/>
  <c r="T19" i="12"/>
  <c r="G16" i="13" s="1"/>
  <c r="T20" i="12"/>
  <c r="G17" i="13" s="1"/>
  <c r="T21" i="12"/>
  <c r="G18" i="13" s="1"/>
  <c r="T22" i="12"/>
  <c r="G19" i="13" s="1"/>
  <c r="T23" i="12"/>
  <c r="G20" i="13" s="1"/>
  <c r="T24" i="12"/>
  <c r="G21" i="13" s="1"/>
  <c r="T25" i="12"/>
  <c r="G22" i="13" s="1"/>
  <c r="T26" i="12"/>
  <c r="G23" i="13" s="1"/>
  <c r="T27" i="12"/>
  <c r="G24" i="13" s="1"/>
  <c r="T28" i="12"/>
  <c r="G25" i="13" s="1"/>
  <c r="T29" i="12"/>
  <c r="G26" i="13" s="1"/>
  <c r="T30" i="12"/>
  <c r="G27" i="13" s="1"/>
  <c r="AD7" i="12"/>
  <c r="J4" i="13" s="1"/>
  <c r="AA7" i="12"/>
  <c r="I4" i="13" s="1"/>
  <c r="W7" i="12"/>
  <c r="H4" i="13" s="1"/>
  <c r="T7" i="12"/>
  <c r="G4" i="13" s="1"/>
  <c r="O8" i="12"/>
  <c r="F5" i="13" s="1"/>
  <c r="O9" i="12"/>
  <c r="F6" i="13" s="1"/>
  <c r="O10" i="12"/>
  <c r="F7" i="13" s="1"/>
  <c r="O11" i="12"/>
  <c r="F8" i="13" s="1"/>
  <c r="O12" i="12"/>
  <c r="F9" i="13" s="1"/>
  <c r="O13" i="12"/>
  <c r="F10" i="13" s="1"/>
  <c r="O14" i="12"/>
  <c r="F11" i="13" s="1"/>
  <c r="O15" i="12"/>
  <c r="F12" i="13" s="1"/>
  <c r="O16" i="12"/>
  <c r="F13" i="13" s="1"/>
  <c r="O17" i="12"/>
  <c r="F14" i="13" s="1"/>
  <c r="O18" i="12"/>
  <c r="F15" i="13" s="1"/>
  <c r="O19" i="12"/>
  <c r="F16" i="13" s="1"/>
  <c r="O20" i="12"/>
  <c r="F17" i="13" s="1"/>
  <c r="O21" i="12"/>
  <c r="F18" i="13" s="1"/>
  <c r="O22" i="12"/>
  <c r="F19" i="13" s="1"/>
  <c r="O23" i="12"/>
  <c r="F20" i="13" s="1"/>
  <c r="O24" i="12"/>
  <c r="F21" i="13" s="1"/>
  <c r="O25" i="12"/>
  <c r="F22" i="13" s="1"/>
  <c r="O26" i="12"/>
  <c r="F23" i="13" s="1"/>
  <c r="O27" i="12"/>
  <c r="F24" i="13" s="1"/>
  <c r="O28" i="12"/>
  <c r="F25" i="13" s="1"/>
  <c r="O29" i="12"/>
  <c r="F26" i="13" s="1"/>
  <c r="O30" i="12"/>
  <c r="F27" i="13" s="1"/>
  <c r="L8" i="12"/>
  <c r="E5" i="13" s="1"/>
  <c r="L9" i="12"/>
  <c r="E6" i="13" s="1"/>
  <c r="L10" i="12"/>
  <c r="E7" i="13" s="1"/>
  <c r="L11" i="12"/>
  <c r="E8" i="13" s="1"/>
  <c r="L12" i="12"/>
  <c r="E9" i="13" s="1"/>
  <c r="L13" i="12"/>
  <c r="E10" i="13" s="1"/>
  <c r="L14" i="12"/>
  <c r="E11" i="13" s="1"/>
  <c r="L15" i="12"/>
  <c r="E12" i="13" s="1"/>
  <c r="L16" i="12"/>
  <c r="E13" i="13" s="1"/>
  <c r="L17" i="12"/>
  <c r="E14" i="13" s="1"/>
  <c r="L18" i="12"/>
  <c r="E15" i="13" s="1"/>
  <c r="L19" i="12"/>
  <c r="E16" i="13" s="1"/>
  <c r="L20" i="12"/>
  <c r="E17" i="13" s="1"/>
  <c r="L21" i="12"/>
  <c r="E18" i="13" s="1"/>
  <c r="L22" i="12"/>
  <c r="E19" i="13" s="1"/>
  <c r="L23" i="12"/>
  <c r="E20" i="13" s="1"/>
  <c r="L24" i="12"/>
  <c r="E21" i="13" s="1"/>
  <c r="L25" i="12"/>
  <c r="E22" i="13" s="1"/>
  <c r="L26" i="12"/>
  <c r="E23" i="13" s="1"/>
  <c r="L27" i="12"/>
  <c r="E24" i="13" s="1"/>
  <c r="L28" i="12"/>
  <c r="E25" i="13" s="1"/>
  <c r="L29" i="12"/>
  <c r="E26" i="13" s="1"/>
  <c r="L30" i="12"/>
  <c r="E27" i="13" s="1"/>
  <c r="J8" i="12"/>
  <c r="D5" i="13" s="1"/>
  <c r="J9" i="12"/>
  <c r="D6" i="13" s="1"/>
  <c r="J10" i="12"/>
  <c r="D7" i="13" s="1"/>
  <c r="J11" i="12"/>
  <c r="D8" i="13" s="1"/>
  <c r="J12" i="12"/>
  <c r="D9" i="13" s="1"/>
  <c r="J13" i="12"/>
  <c r="D10" i="13" s="1"/>
  <c r="J14" i="12"/>
  <c r="D11" i="13" s="1"/>
  <c r="J15" i="12"/>
  <c r="D12" i="13" s="1"/>
  <c r="J16" i="12"/>
  <c r="D13" i="13" s="1"/>
  <c r="J17" i="12"/>
  <c r="D14" i="13" s="1"/>
  <c r="J18" i="12"/>
  <c r="D15" i="13" s="1"/>
  <c r="J19" i="12"/>
  <c r="D16" i="13" s="1"/>
  <c r="J20" i="12"/>
  <c r="D17" i="13" s="1"/>
  <c r="J21" i="12"/>
  <c r="D18" i="13" s="1"/>
  <c r="J22" i="12"/>
  <c r="D19" i="13" s="1"/>
  <c r="J23" i="12"/>
  <c r="D20" i="13" s="1"/>
  <c r="J24" i="12"/>
  <c r="D21" i="13" s="1"/>
  <c r="J25" i="12"/>
  <c r="D22" i="13" s="1"/>
  <c r="J26" i="12"/>
  <c r="D23" i="13" s="1"/>
  <c r="J27" i="12"/>
  <c r="D24" i="13" s="1"/>
  <c r="J28" i="12"/>
  <c r="D25" i="13" s="1"/>
  <c r="J29" i="12"/>
  <c r="D26" i="13" s="1"/>
  <c r="J30" i="12"/>
  <c r="D27" i="13" s="1"/>
  <c r="G8" i="12"/>
  <c r="C5" i="13" s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O7" i="12"/>
  <c r="F4" i="13" s="1"/>
  <c r="L7" i="12"/>
  <c r="E4" i="13" s="1"/>
  <c r="J7" i="12"/>
  <c r="D4" i="13" s="1"/>
  <c r="G7" i="12"/>
  <c r="C4" i="13" s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M2" i="12"/>
  <c r="E2" i="12"/>
  <c r="B2" i="12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C36" i="6"/>
  <c r="AE30" i="12" l="1"/>
  <c r="C27" i="13"/>
  <c r="AE28" i="12"/>
  <c r="C25" i="13"/>
  <c r="AE26" i="12"/>
  <c r="C23" i="13"/>
  <c r="AE24" i="12"/>
  <c r="C21" i="13"/>
  <c r="AE22" i="12"/>
  <c r="C19" i="13"/>
  <c r="AE20" i="12"/>
  <c r="C17" i="13"/>
  <c r="AE18" i="12"/>
  <c r="C15" i="13"/>
  <c r="AE16" i="12"/>
  <c r="C13" i="13"/>
  <c r="AE14" i="12"/>
  <c r="C11" i="13"/>
  <c r="AE12" i="12"/>
  <c r="C9" i="13"/>
  <c r="AE10" i="12"/>
  <c r="C7" i="13"/>
  <c r="AE29" i="12"/>
  <c r="C26" i="13"/>
  <c r="AE27" i="12"/>
  <c r="C24" i="13"/>
  <c r="AE25" i="12"/>
  <c r="C22" i="13"/>
  <c r="AE23" i="12"/>
  <c r="C20" i="13"/>
  <c r="AE21" i="12"/>
  <c r="C18" i="13"/>
  <c r="AE19" i="12"/>
  <c r="C16" i="13"/>
  <c r="AE17" i="12"/>
  <c r="C14" i="13"/>
  <c r="AE15" i="12"/>
  <c r="C12" i="13"/>
  <c r="AE13" i="12"/>
  <c r="C10" i="13"/>
  <c r="AE11" i="12"/>
  <c r="C8" i="13"/>
  <c r="AE9" i="12"/>
  <c r="C6" i="13"/>
  <c r="AE8" i="12"/>
  <c r="AF8" i="12" s="1"/>
  <c r="G5" i="13"/>
  <c r="AE7" i="12"/>
  <c r="L36" i="6"/>
  <c r="Q2" i="6"/>
  <c r="N2" i="6"/>
  <c r="K2" i="6"/>
  <c r="AF11" i="12" l="1"/>
  <c r="L8" i="13" s="1"/>
  <c r="K8" i="13"/>
  <c r="AF17" i="12"/>
  <c r="L14" i="13" s="1"/>
  <c r="K14" i="13"/>
  <c r="AF7" i="12"/>
  <c r="L4" i="13" s="1"/>
  <c r="K4" i="13"/>
  <c r="AF9" i="12"/>
  <c r="L6" i="13" s="1"/>
  <c r="K6" i="13"/>
  <c r="AF13" i="12"/>
  <c r="L10" i="13" s="1"/>
  <c r="K10" i="13"/>
  <c r="AF15" i="12"/>
  <c r="L12" i="13" s="1"/>
  <c r="K12" i="13"/>
  <c r="AF19" i="12"/>
  <c r="L16" i="13" s="1"/>
  <c r="K16" i="13"/>
  <c r="AF21" i="12"/>
  <c r="L18" i="13" s="1"/>
  <c r="K18" i="13"/>
  <c r="AF23" i="12"/>
  <c r="L20" i="13" s="1"/>
  <c r="K20" i="13"/>
  <c r="AF25" i="12"/>
  <c r="L22" i="13" s="1"/>
  <c r="K22" i="13"/>
  <c r="AF27" i="12"/>
  <c r="L24" i="13" s="1"/>
  <c r="K24" i="13"/>
  <c r="AF29" i="12"/>
  <c r="L26" i="13" s="1"/>
  <c r="K26" i="13"/>
  <c r="AF10" i="12"/>
  <c r="L7" i="13" s="1"/>
  <c r="K7" i="13"/>
  <c r="AF12" i="12"/>
  <c r="L9" i="13" s="1"/>
  <c r="K9" i="13"/>
  <c r="AF14" i="12"/>
  <c r="L11" i="13" s="1"/>
  <c r="K11" i="13"/>
  <c r="AF16" i="12"/>
  <c r="L13" i="13" s="1"/>
  <c r="K13" i="13"/>
  <c r="AF18" i="12"/>
  <c r="L15" i="13" s="1"/>
  <c r="K15" i="13"/>
  <c r="AF20" i="12"/>
  <c r="L17" i="13" s="1"/>
  <c r="K17" i="13"/>
  <c r="AF22" i="12"/>
  <c r="L19" i="13" s="1"/>
  <c r="K19" i="13"/>
  <c r="AF24" i="12"/>
  <c r="L21" i="13" s="1"/>
  <c r="K21" i="13"/>
  <c r="AF26" i="12"/>
  <c r="L23" i="13" s="1"/>
  <c r="K23" i="13"/>
  <c r="AF28" i="12"/>
  <c r="L25" i="13" s="1"/>
  <c r="K25" i="13"/>
  <c r="AF30" i="12"/>
  <c r="L27" i="13" s="1"/>
  <c r="K27" i="13"/>
  <c r="K5" i="13"/>
  <c r="C34" i="9"/>
  <c r="B30" i="9"/>
  <c r="B28" i="11" s="1"/>
  <c r="B29" i="9"/>
  <c r="B27" i="11" s="1"/>
  <c r="B28" i="9"/>
  <c r="B26" i="11" s="1"/>
  <c r="B27" i="9"/>
  <c r="B25" i="11" s="1"/>
  <c r="B26" i="9"/>
  <c r="B24" i="11" s="1"/>
  <c r="B25" i="9"/>
  <c r="B23" i="11" s="1"/>
  <c r="B24" i="9"/>
  <c r="B22" i="11" s="1"/>
  <c r="B23" i="9"/>
  <c r="B21" i="11" s="1"/>
  <c r="B22" i="9"/>
  <c r="B20" i="11" s="1"/>
  <c r="B21" i="9"/>
  <c r="B19" i="11" s="1"/>
  <c r="B20" i="9"/>
  <c r="B18" i="11" s="1"/>
  <c r="B19" i="9"/>
  <c r="B17" i="11" s="1"/>
  <c r="B18" i="9"/>
  <c r="B16" i="11" s="1"/>
  <c r="B17" i="9"/>
  <c r="B15" i="11" s="1"/>
  <c r="B16" i="9"/>
  <c r="B14" i="11" s="1"/>
  <c r="B15" i="9"/>
  <c r="B13" i="11" s="1"/>
  <c r="B14" i="9"/>
  <c r="B12" i="11" s="1"/>
  <c r="B13" i="9"/>
  <c r="B11" i="11" s="1"/>
  <c r="B12" i="9"/>
  <c r="B10" i="11" s="1"/>
  <c r="B11" i="9"/>
  <c r="B9" i="11" s="1"/>
  <c r="B10" i="9"/>
  <c r="B8" i="11" s="1"/>
  <c r="B9" i="9"/>
  <c r="B7" i="11" s="1"/>
  <c r="B8" i="9"/>
  <c r="B6" i="11" s="1"/>
  <c r="B7" i="9"/>
  <c r="B5" i="11" s="1"/>
  <c r="H2" i="9"/>
  <c r="E2" i="9"/>
  <c r="B2" i="9"/>
  <c r="L5" i="13" l="1"/>
  <c r="AH9" i="12"/>
  <c r="AH7" i="12"/>
  <c r="AH8" i="12"/>
  <c r="AQ31" i="8"/>
  <c r="AP31" i="8"/>
  <c r="AO31" i="8"/>
  <c r="AN31" i="8"/>
  <c r="AM31" i="8"/>
  <c r="AR30" i="8"/>
  <c r="AS30" i="8" s="1"/>
  <c r="G30" i="9" s="1"/>
  <c r="G28" i="11" s="1"/>
  <c r="AR29" i="8"/>
  <c r="AS29" i="8" s="1"/>
  <c r="G29" i="9" s="1"/>
  <c r="G27" i="11" s="1"/>
  <c r="AR28" i="8"/>
  <c r="AS28" i="8" s="1"/>
  <c r="G28" i="9" s="1"/>
  <c r="G26" i="11" s="1"/>
  <c r="AR27" i="8"/>
  <c r="AS27" i="8" s="1"/>
  <c r="G27" i="9" s="1"/>
  <c r="G25" i="11" s="1"/>
  <c r="AR26" i="8"/>
  <c r="AS26" i="8" s="1"/>
  <c r="G26" i="9" s="1"/>
  <c r="G24" i="11" s="1"/>
  <c r="AR25" i="8"/>
  <c r="AS25" i="8" s="1"/>
  <c r="G25" i="9" s="1"/>
  <c r="G23" i="11" s="1"/>
  <c r="AR24" i="8"/>
  <c r="AS24" i="8" s="1"/>
  <c r="G24" i="9" s="1"/>
  <c r="G22" i="11" s="1"/>
  <c r="AR23" i="8"/>
  <c r="AS23" i="8" s="1"/>
  <c r="G23" i="9" s="1"/>
  <c r="G21" i="11" s="1"/>
  <c r="AR22" i="8"/>
  <c r="AS22" i="8" s="1"/>
  <c r="G22" i="9" s="1"/>
  <c r="G20" i="11" s="1"/>
  <c r="AR21" i="8"/>
  <c r="AS21" i="8" s="1"/>
  <c r="G21" i="9" s="1"/>
  <c r="G19" i="11" s="1"/>
  <c r="AR20" i="8"/>
  <c r="AS20" i="8" s="1"/>
  <c r="G20" i="9" s="1"/>
  <c r="G18" i="11" s="1"/>
  <c r="AR19" i="8"/>
  <c r="AS19" i="8" s="1"/>
  <c r="G19" i="9" s="1"/>
  <c r="G17" i="11" s="1"/>
  <c r="AR18" i="8"/>
  <c r="AS18" i="8" s="1"/>
  <c r="G18" i="9" s="1"/>
  <c r="G16" i="11" s="1"/>
  <c r="AR17" i="8"/>
  <c r="AS17" i="8" s="1"/>
  <c r="G17" i="9" s="1"/>
  <c r="G15" i="11" s="1"/>
  <c r="AR16" i="8"/>
  <c r="AS16" i="8" s="1"/>
  <c r="G16" i="9" s="1"/>
  <c r="G14" i="11" s="1"/>
  <c r="AR15" i="8"/>
  <c r="AS15" i="8" s="1"/>
  <c r="G15" i="9" s="1"/>
  <c r="G13" i="11" s="1"/>
  <c r="AR14" i="8"/>
  <c r="AS14" i="8" s="1"/>
  <c r="G14" i="9" s="1"/>
  <c r="G12" i="11" s="1"/>
  <c r="AR13" i="8"/>
  <c r="AS13" i="8" s="1"/>
  <c r="G13" i="9" s="1"/>
  <c r="G11" i="11" s="1"/>
  <c r="AR12" i="8"/>
  <c r="AS12" i="8" s="1"/>
  <c r="G12" i="9" s="1"/>
  <c r="G10" i="11" s="1"/>
  <c r="AR11" i="8"/>
  <c r="AS11" i="8" s="1"/>
  <c r="G11" i="9" s="1"/>
  <c r="G9" i="11" s="1"/>
  <c r="AR10" i="8"/>
  <c r="AS10" i="8" s="1"/>
  <c r="G10" i="9" s="1"/>
  <c r="G8" i="11" s="1"/>
  <c r="AR9" i="8"/>
  <c r="AS9" i="8" s="1"/>
  <c r="G9" i="9" s="1"/>
  <c r="G7" i="11" s="1"/>
  <c r="AR8" i="8"/>
  <c r="AS8" i="8" s="1"/>
  <c r="G8" i="9" s="1"/>
  <c r="G6" i="11" s="1"/>
  <c r="AR7" i="8"/>
  <c r="AS2" i="8"/>
  <c r="AR2" i="8"/>
  <c r="AO2" i="8"/>
  <c r="AL2" i="8"/>
  <c r="AH31" i="8"/>
  <c r="AG31" i="8"/>
  <c r="AF31" i="8"/>
  <c r="AE31" i="8"/>
  <c r="AD31" i="8"/>
  <c r="AI30" i="8"/>
  <c r="AJ30" i="8" s="1"/>
  <c r="F30" i="9" s="1"/>
  <c r="F28" i="11" s="1"/>
  <c r="AI29" i="8"/>
  <c r="AJ29" i="8" s="1"/>
  <c r="F29" i="9" s="1"/>
  <c r="F27" i="11" s="1"/>
  <c r="AI28" i="8"/>
  <c r="AJ28" i="8" s="1"/>
  <c r="F28" i="9" s="1"/>
  <c r="F26" i="11" s="1"/>
  <c r="AI27" i="8"/>
  <c r="AJ27" i="8" s="1"/>
  <c r="F27" i="9" s="1"/>
  <c r="F25" i="11" s="1"/>
  <c r="AI26" i="8"/>
  <c r="AJ26" i="8" s="1"/>
  <c r="F26" i="9" s="1"/>
  <c r="F24" i="11" s="1"/>
  <c r="AI25" i="8"/>
  <c r="AJ25" i="8" s="1"/>
  <c r="F25" i="9" s="1"/>
  <c r="F23" i="11" s="1"/>
  <c r="AI24" i="8"/>
  <c r="AJ24" i="8" s="1"/>
  <c r="F24" i="9" s="1"/>
  <c r="F22" i="11" s="1"/>
  <c r="AI23" i="8"/>
  <c r="AJ23" i="8" s="1"/>
  <c r="F23" i="9" s="1"/>
  <c r="F21" i="11" s="1"/>
  <c r="AI22" i="8"/>
  <c r="AJ22" i="8" s="1"/>
  <c r="F22" i="9" s="1"/>
  <c r="F20" i="11" s="1"/>
  <c r="AI21" i="8"/>
  <c r="AJ21" i="8" s="1"/>
  <c r="F21" i="9" s="1"/>
  <c r="F19" i="11" s="1"/>
  <c r="AI20" i="8"/>
  <c r="AJ20" i="8" s="1"/>
  <c r="F20" i="9" s="1"/>
  <c r="F18" i="11" s="1"/>
  <c r="AI19" i="8"/>
  <c r="AJ19" i="8" s="1"/>
  <c r="F19" i="9" s="1"/>
  <c r="F17" i="11" s="1"/>
  <c r="AI18" i="8"/>
  <c r="AJ18" i="8" s="1"/>
  <c r="F18" i="9" s="1"/>
  <c r="F16" i="11" s="1"/>
  <c r="AI17" i="8"/>
  <c r="AJ17" i="8" s="1"/>
  <c r="F17" i="9" s="1"/>
  <c r="F15" i="11" s="1"/>
  <c r="AI16" i="8"/>
  <c r="AJ16" i="8" s="1"/>
  <c r="F16" i="9" s="1"/>
  <c r="F14" i="11" s="1"/>
  <c r="AI15" i="8"/>
  <c r="AJ15" i="8" s="1"/>
  <c r="F15" i="9" s="1"/>
  <c r="F13" i="11" s="1"/>
  <c r="AI14" i="8"/>
  <c r="AJ14" i="8" s="1"/>
  <c r="F14" i="9" s="1"/>
  <c r="F12" i="11" s="1"/>
  <c r="AI13" i="8"/>
  <c r="AJ13" i="8" s="1"/>
  <c r="F13" i="9" s="1"/>
  <c r="F11" i="11" s="1"/>
  <c r="AI12" i="8"/>
  <c r="AJ12" i="8" s="1"/>
  <c r="F12" i="9" s="1"/>
  <c r="F10" i="11" s="1"/>
  <c r="AI11" i="8"/>
  <c r="AJ11" i="8" s="1"/>
  <c r="F11" i="9" s="1"/>
  <c r="F9" i="11" s="1"/>
  <c r="AI10" i="8"/>
  <c r="AJ10" i="8" s="1"/>
  <c r="F10" i="9" s="1"/>
  <c r="F8" i="11" s="1"/>
  <c r="AI9" i="8"/>
  <c r="AJ9" i="8" s="1"/>
  <c r="F9" i="9" s="1"/>
  <c r="F7" i="11" s="1"/>
  <c r="AI8" i="8"/>
  <c r="AJ8" i="8" s="1"/>
  <c r="F8" i="9" s="1"/>
  <c r="F6" i="11" s="1"/>
  <c r="AI7" i="8"/>
  <c r="AJ2" i="8"/>
  <c r="AI2" i="8"/>
  <c r="AF2" i="8"/>
  <c r="AC2" i="8"/>
  <c r="Y31" i="8"/>
  <c r="X31" i="8"/>
  <c r="W31" i="8"/>
  <c r="V31" i="8"/>
  <c r="U31" i="8"/>
  <c r="Z30" i="8"/>
  <c r="AA30" i="8" s="1"/>
  <c r="E30" i="9" s="1"/>
  <c r="E28" i="11" s="1"/>
  <c r="Z29" i="8"/>
  <c r="AA29" i="8" s="1"/>
  <c r="E29" i="9" s="1"/>
  <c r="E27" i="11" s="1"/>
  <c r="Z28" i="8"/>
  <c r="AA28" i="8" s="1"/>
  <c r="E28" i="9" s="1"/>
  <c r="E26" i="11" s="1"/>
  <c r="Z27" i="8"/>
  <c r="AA27" i="8" s="1"/>
  <c r="E27" i="9" s="1"/>
  <c r="E25" i="11" s="1"/>
  <c r="Z26" i="8"/>
  <c r="AA26" i="8" s="1"/>
  <c r="E26" i="9" s="1"/>
  <c r="E24" i="11" s="1"/>
  <c r="Z25" i="8"/>
  <c r="AA25" i="8" s="1"/>
  <c r="E25" i="9" s="1"/>
  <c r="E23" i="11" s="1"/>
  <c r="Z24" i="8"/>
  <c r="AA24" i="8" s="1"/>
  <c r="E24" i="9" s="1"/>
  <c r="E22" i="11" s="1"/>
  <c r="Z23" i="8"/>
  <c r="AA23" i="8" s="1"/>
  <c r="E23" i="9" s="1"/>
  <c r="E21" i="11" s="1"/>
  <c r="Z22" i="8"/>
  <c r="AA22" i="8" s="1"/>
  <c r="E22" i="9" s="1"/>
  <c r="E20" i="11" s="1"/>
  <c r="Z21" i="8"/>
  <c r="AA21" i="8" s="1"/>
  <c r="E21" i="9" s="1"/>
  <c r="E19" i="11" s="1"/>
  <c r="Z20" i="8"/>
  <c r="AA20" i="8" s="1"/>
  <c r="E20" i="9" s="1"/>
  <c r="E18" i="11" s="1"/>
  <c r="Z19" i="8"/>
  <c r="AA19" i="8" s="1"/>
  <c r="E19" i="9" s="1"/>
  <c r="E17" i="11" s="1"/>
  <c r="Z18" i="8"/>
  <c r="AA18" i="8" s="1"/>
  <c r="E18" i="9" s="1"/>
  <c r="E16" i="11" s="1"/>
  <c r="Z17" i="8"/>
  <c r="AA17" i="8" s="1"/>
  <c r="E17" i="9" s="1"/>
  <c r="E15" i="11" s="1"/>
  <c r="Z16" i="8"/>
  <c r="AA16" i="8" s="1"/>
  <c r="E16" i="9" s="1"/>
  <c r="E14" i="11" s="1"/>
  <c r="Z15" i="8"/>
  <c r="AA15" i="8" s="1"/>
  <c r="E15" i="9" s="1"/>
  <c r="E13" i="11" s="1"/>
  <c r="Z14" i="8"/>
  <c r="AA14" i="8" s="1"/>
  <c r="E14" i="9" s="1"/>
  <c r="E12" i="11" s="1"/>
  <c r="Z13" i="8"/>
  <c r="AA13" i="8" s="1"/>
  <c r="E13" i="9" s="1"/>
  <c r="E11" i="11" s="1"/>
  <c r="Z12" i="8"/>
  <c r="AA12" i="8" s="1"/>
  <c r="E12" i="9" s="1"/>
  <c r="E10" i="11" s="1"/>
  <c r="Z11" i="8"/>
  <c r="AA11" i="8" s="1"/>
  <c r="E11" i="9" s="1"/>
  <c r="E9" i="11" s="1"/>
  <c r="Z10" i="8"/>
  <c r="AA10" i="8" s="1"/>
  <c r="E10" i="9" s="1"/>
  <c r="E8" i="11" s="1"/>
  <c r="Z9" i="8"/>
  <c r="AA9" i="8" s="1"/>
  <c r="E9" i="9" s="1"/>
  <c r="E7" i="11" s="1"/>
  <c r="Z8" i="8"/>
  <c r="AA8" i="8" s="1"/>
  <c r="E8" i="9" s="1"/>
  <c r="E6" i="11" s="1"/>
  <c r="Z7" i="8"/>
  <c r="AA2" i="8"/>
  <c r="Z2" i="8"/>
  <c r="W2" i="8"/>
  <c r="T2" i="8"/>
  <c r="P31" i="8"/>
  <c r="O31" i="8"/>
  <c r="N31" i="8"/>
  <c r="M31" i="8"/>
  <c r="L31" i="8"/>
  <c r="Q30" i="8"/>
  <c r="R30" i="8" s="1"/>
  <c r="D30" i="9" s="1"/>
  <c r="D28" i="11" s="1"/>
  <c r="Q29" i="8"/>
  <c r="R29" i="8" s="1"/>
  <c r="D29" i="9" s="1"/>
  <c r="D27" i="11" s="1"/>
  <c r="Q28" i="8"/>
  <c r="R28" i="8" s="1"/>
  <c r="D28" i="9" s="1"/>
  <c r="D26" i="11" s="1"/>
  <c r="Q27" i="8"/>
  <c r="R27" i="8" s="1"/>
  <c r="D27" i="9" s="1"/>
  <c r="D25" i="11" s="1"/>
  <c r="Q26" i="8"/>
  <c r="R26" i="8" s="1"/>
  <c r="D26" i="9" s="1"/>
  <c r="D24" i="11" s="1"/>
  <c r="Q25" i="8"/>
  <c r="R25" i="8" s="1"/>
  <c r="D25" i="9" s="1"/>
  <c r="D23" i="11" s="1"/>
  <c r="Q24" i="8"/>
  <c r="R24" i="8" s="1"/>
  <c r="D24" i="9" s="1"/>
  <c r="D22" i="11" s="1"/>
  <c r="Q23" i="8"/>
  <c r="R23" i="8" s="1"/>
  <c r="D23" i="9" s="1"/>
  <c r="D21" i="11" s="1"/>
  <c r="Q22" i="8"/>
  <c r="R22" i="8" s="1"/>
  <c r="D22" i="9" s="1"/>
  <c r="D20" i="11" s="1"/>
  <c r="Q21" i="8"/>
  <c r="R21" i="8" s="1"/>
  <c r="D21" i="9" s="1"/>
  <c r="D19" i="11" s="1"/>
  <c r="Q20" i="8"/>
  <c r="R20" i="8" s="1"/>
  <c r="D20" i="9" s="1"/>
  <c r="D18" i="11" s="1"/>
  <c r="Q19" i="8"/>
  <c r="R19" i="8" s="1"/>
  <c r="D19" i="9" s="1"/>
  <c r="D17" i="11" s="1"/>
  <c r="Q18" i="8"/>
  <c r="R18" i="8" s="1"/>
  <c r="D18" i="9" s="1"/>
  <c r="D16" i="11" s="1"/>
  <c r="Q17" i="8"/>
  <c r="R17" i="8" s="1"/>
  <c r="D17" i="9" s="1"/>
  <c r="D15" i="11" s="1"/>
  <c r="Q16" i="8"/>
  <c r="R16" i="8" s="1"/>
  <c r="D16" i="9" s="1"/>
  <c r="D14" i="11" s="1"/>
  <c r="Q15" i="8"/>
  <c r="R15" i="8" s="1"/>
  <c r="D15" i="9" s="1"/>
  <c r="D13" i="11" s="1"/>
  <c r="Q14" i="8"/>
  <c r="R14" i="8" s="1"/>
  <c r="D14" i="9" s="1"/>
  <c r="D12" i="11" s="1"/>
  <c r="Q13" i="8"/>
  <c r="R13" i="8" s="1"/>
  <c r="D13" i="9" s="1"/>
  <c r="D11" i="11" s="1"/>
  <c r="Q12" i="8"/>
  <c r="R12" i="8" s="1"/>
  <c r="D12" i="9" s="1"/>
  <c r="D10" i="11" s="1"/>
  <c r="Q11" i="8"/>
  <c r="R11" i="8" s="1"/>
  <c r="D11" i="9" s="1"/>
  <c r="D9" i="11" s="1"/>
  <c r="Q10" i="8"/>
  <c r="R10" i="8" s="1"/>
  <c r="D10" i="9" s="1"/>
  <c r="D8" i="11" s="1"/>
  <c r="Q9" i="8"/>
  <c r="R9" i="8" s="1"/>
  <c r="D9" i="9" s="1"/>
  <c r="D7" i="11" s="1"/>
  <c r="Q8" i="8"/>
  <c r="R8" i="8" s="1"/>
  <c r="D8" i="9" s="1"/>
  <c r="D6" i="11" s="1"/>
  <c r="Q7" i="8"/>
  <c r="R2" i="8"/>
  <c r="Q2" i="8"/>
  <c r="N2" i="8"/>
  <c r="K2" i="8"/>
  <c r="I2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H2" i="8"/>
  <c r="E2" i="8"/>
  <c r="B2" i="8"/>
  <c r="G31" i="8"/>
  <c r="F31" i="8"/>
  <c r="E31" i="8"/>
  <c r="E32" i="8" s="1"/>
  <c r="D31" i="8"/>
  <c r="C31" i="8"/>
  <c r="C32" i="8" s="1"/>
  <c r="H30" i="8"/>
  <c r="I30" i="8" s="1"/>
  <c r="C30" i="9" s="1"/>
  <c r="H29" i="8"/>
  <c r="I29" i="8" s="1"/>
  <c r="C29" i="9" s="1"/>
  <c r="H28" i="8"/>
  <c r="I28" i="8" s="1"/>
  <c r="C28" i="9" s="1"/>
  <c r="H27" i="8"/>
  <c r="I27" i="8" s="1"/>
  <c r="C27" i="9" s="1"/>
  <c r="H26" i="8"/>
  <c r="I26" i="8" s="1"/>
  <c r="C26" i="9" s="1"/>
  <c r="H25" i="8"/>
  <c r="I25" i="8" s="1"/>
  <c r="C25" i="9" s="1"/>
  <c r="H24" i="8"/>
  <c r="I24" i="8" s="1"/>
  <c r="C24" i="9" s="1"/>
  <c r="H23" i="8"/>
  <c r="I23" i="8" s="1"/>
  <c r="C23" i="9" s="1"/>
  <c r="H22" i="8"/>
  <c r="I22" i="8" s="1"/>
  <c r="C22" i="9" s="1"/>
  <c r="H21" i="8"/>
  <c r="I21" i="8" s="1"/>
  <c r="C21" i="9" s="1"/>
  <c r="H20" i="8"/>
  <c r="I20" i="8" s="1"/>
  <c r="C20" i="9" s="1"/>
  <c r="H19" i="8"/>
  <c r="I19" i="8" s="1"/>
  <c r="C19" i="9" s="1"/>
  <c r="H18" i="8"/>
  <c r="I18" i="8" s="1"/>
  <c r="C18" i="9" s="1"/>
  <c r="H17" i="8"/>
  <c r="I17" i="8" s="1"/>
  <c r="C17" i="9" s="1"/>
  <c r="H16" i="8"/>
  <c r="I16" i="8" s="1"/>
  <c r="C16" i="9" s="1"/>
  <c r="H15" i="8"/>
  <c r="I15" i="8" s="1"/>
  <c r="C15" i="9" s="1"/>
  <c r="H14" i="8"/>
  <c r="I14" i="8" s="1"/>
  <c r="C14" i="9" s="1"/>
  <c r="H13" i="8"/>
  <c r="I13" i="8" s="1"/>
  <c r="C13" i="9" s="1"/>
  <c r="H12" i="8"/>
  <c r="I12" i="8" s="1"/>
  <c r="C12" i="9" s="1"/>
  <c r="H11" i="8"/>
  <c r="I11" i="8" s="1"/>
  <c r="C11" i="9" s="1"/>
  <c r="H10" i="8"/>
  <c r="I10" i="8" s="1"/>
  <c r="C10" i="9" s="1"/>
  <c r="H9" i="8"/>
  <c r="I9" i="8" s="1"/>
  <c r="C9" i="9" s="1"/>
  <c r="H8" i="8"/>
  <c r="I8" i="8" s="1"/>
  <c r="C8" i="9" s="1"/>
  <c r="H7" i="8"/>
  <c r="I7" i="8" s="1"/>
  <c r="C7" i="9" s="1"/>
  <c r="D32" i="8" l="1"/>
  <c r="F32" i="8"/>
  <c r="G32" i="8"/>
  <c r="N4" i="13"/>
  <c r="N5" i="13"/>
  <c r="P5" i="13" s="1"/>
  <c r="N6" i="13"/>
  <c r="P6" i="13" s="1"/>
  <c r="H8" i="9"/>
  <c r="C6" i="11"/>
  <c r="H12" i="9"/>
  <c r="C10" i="11"/>
  <c r="H16" i="9"/>
  <c r="C14" i="11"/>
  <c r="H20" i="9"/>
  <c r="C18" i="11"/>
  <c r="H24" i="9"/>
  <c r="C22" i="11"/>
  <c r="H28" i="9"/>
  <c r="C26" i="11"/>
  <c r="H30" i="9"/>
  <c r="C28" i="11"/>
  <c r="Z32" i="8"/>
  <c r="E32" i="9" s="1"/>
  <c r="Z31" i="8"/>
  <c r="AA7" i="8"/>
  <c r="E7" i="9" s="1"/>
  <c r="AR31" i="8"/>
  <c r="AR32" i="8" s="1"/>
  <c r="G32" i="9" s="1"/>
  <c r="AS7" i="8"/>
  <c r="G7" i="9" s="1"/>
  <c r="H10" i="9"/>
  <c r="C8" i="11"/>
  <c r="H14" i="9"/>
  <c r="C12" i="11"/>
  <c r="H18" i="9"/>
  <c r="C16" i="11"/>
  <c r="H22" i="9"/>
  <c r="C20" i="11"/>
  <c r="H26" i="9"/>
  <c r="C24" i="11"/>
  <c r="C5" i="11"/>
  <c r="H9" i="9"/>
  <c r="C7" i="11"/>
  <c r="H11" i="9"/>
  <c r="C9" i="11"/>
  <c r="H13" i="9"/>
  <c r="C11" i="11"/>
  <c r="H15" i="9"/>
  <c r="C13" i="11"/>
  <c r="H17" i="9"/>
  <c r="C15" i="11"/>
  <c r="H19" i="9"/>
  <c r="C17" i="11"/>
  <c r="H21" i="9"/>
  <c r="C19" i="11"/>
  <c r="H23" i="9"/>
  <c r="C21" i="11"/>
  <c r="H25" i="9"/>
  <c r="C23" i="11"/>
  <c r="H27" i="9"/>
  <c r="C25" i="11"/>
  <c r="H29" i="9"/>
  <c r="C27" i="11"/>
  <c r="Q31" i="8"/>
  <c r="Q32" i="8" s="1"/>
  <c r="D32" i="9" s="1"/>
  <c r="R7" i="8"/>
  <c r="D7" i="9" s="1"/>
  <c r="AI31" i="8"/>
  <c r="AI32" i="8" s="1"/>
  <c r="F32" i="9" s="1"/>
  <c r="AJ7" i="8"/>
  <c r="F7" i="9" s="1"/>
  <c r="AM32" i="8"/>
  <c r="AO32" i="8"/>
  <c r="AQ32" i="8"/>
  <c r="AN32" i="8"/>
  <c r="AP32" i="8"/>
  <c r="AD32" i="8"/>
  <c r="AF32" i="8"/>
  <c r="AH32" i="8"/>
  <c r="AE32" i="8"/>
  <c r="AG32" i="8"/>
  <c r="U32" i="8"/>
  <c r="W32" i="8"/>
  <c r="Y32" i="8"/>
  <c r="V32" i="8"/>
  <c r="X32" i="8"/>
  <c r="L32" i="8"/>
  <c r="N32" i="8"/>
  <c r="P32" i="8"/>
  <c r="M32" i="8"/>
  <c r="O32" i="8"/>
  <c r="H31" i="8"/>
  <c r="H32" i="8" s="1"/>
  <c r="C32" i="9" s="1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G8" i="6"/>
  <c r="P8" i="6" s="1"/>
  <c r="G6" i="10" s="1"/>
  <c r="G9" i="6"/>
  <c r="P9" i="6" s="1"/>
  <c r="G7" i="10" s="1"/>
  <c r="G10" i="6"/>
  <c r="P10" i="6" s="1"/>
  <c r="G8" i="10" s="1"/>
  <c r="G11" i="6"/>
  <c r="P11" i="6" s="1"/>
  <c r="G9" i="10" s="1"/>
  <c r="G12" i="6"/>
  <c r="P12" i="6" s="1"/>
  <c r="G10" i="10" s="1"/>
  <c r="G13" i="6"/>
  <c r="P13" i="6" s="1"/>
  <c r="G11" i="10" s="1"/>
  <c r="G14" i="6"/>
  <c r="P14" i="6" s="1"/>
  <c r="G12" i="10" s="1"/>
  <c r="G15" i="6"/>
  <c r="P15" i="6" s="1"/>
  <c r="G13" i="10" s="1"/>
  <c r="G16" i="6"/>
  <c r="P16" i="6" s="1"/>
  <c r="G14" i="10" s="1"/>
  <c r="G17" i="6"/>
  <c r="P17" i="6" s="1"/>
  <c r="G15" i="10" s="1"/>
  <c r="G18" i="6"/>
  <c r="P18" i="6" s="1"/>
  <c r="G16" i="10" s="1"/>
  <c r="G19" i="6"/>
  <c r="P19" i="6" s="1"/>
  <c r="G17" i="10" s="1"/>
  <c r="G20" i="6"/>
  <c r="P20" i="6" s="1"/>
  <c r="G18" i="10" s="1"/>
  <c r="G21" i="6"/>
  <c r="P21" i="6" s="1"/>
  <c r="G19" i="10" s="1"/>
  <c r="G22" i="6"/>
  <c r="P22" i="6" s="1"/>
  <c r="G20" i="10" s="1"/>
  <c r="G23" i="6"/>
  <c r="P23" i="6" s="1"/>
  <c r="G21" i="10" s="1"/>
  <c r="G24" i="6"/>
  <c r="P24" i="6" s="1"/>
  <c r="G22" i="10" s="1"/>
  <c r="G25" i="6"/>
  <c r="P25" i="6" s="1"/>
  <c r="G23" i="10" s="1"/>
  <c r="G26" i="6"/>
  <c r="P26" i="6" s="1"/>
  <c r="G24" i="10" s="1"/>
  <c r="G27" i="6"/>
  <c r="P27" i="6" s="1"/>
  <c r="G25" i="10" s="1"/>
  <c r="G28" i="6"/>
  <c r="P28" i="6" s="1"/>
  <c r="G26" i="10" s="1"/>
  <c r="G29" i="6"/>
  <c r="P29" i="6" s="1"/>
  <c r="G27" i="10" s="1"/>
  <c r="G30" i="6"/>
  <c r="P30" i="6" s="1"/>
  <c r="G28" i="10" s="1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H2" i="6"/>
  <c r="E2" i="6"/>
  <c r="B2" i="6"/>
  <c r="AA33" i="4"/>
  <c r="Z33" i="4"/>
  <c r="Y33" i="4"/>
  <c r="X33" i="4"/>
  <c r="W33" i="4"/>
  <c r="R33" i="4"/>
  <c r="Q33" i="4"/>
  <c r="O33" i="4"/>
  <c r="N33" i="4"/>
  <c r="M33" i="4"/>
  <c r="H33" i="4"/>
  <c r="G33" i="4"/>
  <c r="F33" i="4"/>
  <c r="D33" i="4"/>
  <c r="C33" i="4"/>
  <c r="I2" i="4"/>
  <c r="X33" i="1"/>
  <c r="Y33" i="1"/>
  <c r="Z33" i="1"/>
  <c r="AA33" i="1"/>
  <c r="W33" i="1"/>
  <c r="N33" i="1"/>
  <c r="O33" i="1"/>
  <c r="Q33" i="1"/>
  <c r="R33" i="1"/>
  <c r="M33" i="1"/>
  <c r="I2" i="1"/>
  <c r="N34" i="1" s="1"/>
  <c r="N7" i="13" l="1"/>
  <c r="P7" i="13" s="1"/>
  <c r="P4" i="13"/>
  <c r="F5" i="11"/>
  <c r="D5" i="11"/>
  <c r="H27" i="11"/>
  <c r="J29" i="9"/>
  <c r="J27" i="11" s="1"/>
  <c r="I29" i="9"/>
  <c r="I27" i="11" s="1"/>
  <c r="H25" i="11"/>
  <c r="J27" i="9"/>
  <c r="J25" i="11" s="1"/>
  <c r="I27" i="9"/>
  <c r="I25" i="11" s="1"/>
  <c r="H23" i="11"/>
  <c r="J25" i="9"/>
  <c r="J23" i="11" s="1"/>
  <c r="I25" i="9"/>
  <c r="I23" i="11" s="1"/>
  <c r="H21" i="11"/>
  <c r="J23" i="9"/>
  <c r="J21" i="11" s="1"/>
  <c r="I23" i="9"/>
  <c r="I21" i="11" s="1"/>
  <c r="H19" i="11"/>
  <c r="J21" i="9"/>
  <c r="J19" i="11" s="1"/>
  <c r="I21" i="9"/>
  <c r="I19" i="11" s="1"/>
  <c r="H17" i="11"/>
  <c r="J19" i="9"/>
  <c r="J17" i="11" s="1"/>
  <c r="I19" i="9"/>
  <c r="I17" i="11" s="1"/>
  <c r="H15" i="11"/>
  <c r="J17" i="9"/>
  <c r="J15" i="11" s="1"/>
  <c r="I17" i="9"/>
  <c r="I15" i="11" s="1"/>
  <c r="H13" i="11"/>
  <c r="J15" i="9"/>
  <c r="J13" i="11" s="1"/>
  <c r="I15" i="9"/>
  <c r="I13" i="11" s="1"/>
  <c r="H11" i="11"/>
  <c r="J13" i="9"/>
  <c r="J11" i="11" s="1"/>
  <c r="I13" i="9"/>
  <c r="I11" i="11" s="1"/>
  <c r="H9" i="11"/>
  <c r="J11" i="9"/>
  <c r="J9" i="11" s="1"/>
  <c r="I11" i="9"/>
  <c r="I9" i="11" s="1"/>
  <c r="H7" i="11"/>
  <c r="J9" i="9"/>
  <c r="J7" i="11" s="1"/>
  <c r="I9" i="9"/>
  <c r="I7" i="11" s="1"/>
  <c r="H7" i="9"/>
  <c r="H31" i="9" s="1"/>
  <c r="G5" i="11"/>
  <c r="H24" i="11"/>
  <c r="J26" i="9"/>
  <c r="J24" i="11" s="1"/>
  <c r="I26" i="9"/>
  <c r="I24" i="11" s="1"/>
  <c r="H20" i="11"/>
  <c r="J22" i="9"/>
  <c r="J20" i="11" s="1"/>
  <c r="I22" i="9"/>
  <c r="I20" i="11" s="1"/>
  <c r="H16" i="11"/>
  <c r="J18" i="9"/>
  <c r="J16" i="11" s="1"/>
  <c r="I18" i="9"/>
  <c r="I16" i="11" s="1"/>
  <c r="H12" i="11"/>
  <c r="J14" i="9"/>
  <c r="J12" i="11" s="1"/>
  <c r="I14" i="9"/>
  <c r="I12" i="11" s="1"/>
  <c r="H8" i="11"/>
  <c r="J10" i="9"/>
  <c r="J8" i="11" s="1"/>
  <c r="I10" i="9"/>
  <c r="I8" i="11" s="1"/>
  <c r="E5" i="11"/>
  <c r="H28" i="11"/>
  <c r="J30" i="9"/>
  <c r="J28" i="11" s="1"/>
  <c r="I30" i="9"/>
  <c r="I28" i="11" s="1"/>
  <c r="H26" i="11"/>
  <c r="J28" i="9"/>
  <c r="J26" i="11" s="1"/>
  <c r="I28" i="9"/>
  <c r="I26" i="11" s="1"/>
  <c r="H22" i="11"/>
  <c r="J24" i="9"/>
  <c r="J22" i="11" s="1"/>
  <c r="I24" i="9"/>
  <c r="I22" i="11" s="1"/>
  <c r="H18" i="11"/>
  <c r="J20" i="9"/>
  <c r="J18" i="11" s="1"/>
  <c r="I20" i="9"/>
  <c r="I18" i="11" s="1"/>
  <c r="H14" i="11"/>
  <c r="J16" i="9"/>
  <c r="J14" i="11" s="1"/>
  <c r="I16" i="9"/>
  <c r="I14" i="11" s="1"/>
  <c r="H10" i="11"/>
  <c r="J12" i="9"/>
  <c r="J10" i="11" s="1"/>
  <c r="I12" i="9"/>
  <c r="I10" i="11" s="1"/>
  <c r="H6" i="11"/>
  <c r="J8" i="9"/>
  <c r="J6" i="11" s="1"/>
  <c r="I8" i="9"/>
  <c r="I6" i="11" s="1"/>
  <c r="R34" i="1"/>
  <c r="O34" i="1"/>
  <c r="Z34" i="1"/>
  <c r="X34" i="1"/>
  <c r="C34" i="4"/>
  <c r="F34" i="4"/>
  <c r="H34" i="4"/>
  <c r="N34" i="4"/>
  <c r="Q34" i="4"/>
  <c r="W34" i="4"/>
  <c r="Y34" i="4"/>
  <c r="AA34" i="4"/>
  <c r="M34" i="1"/>
  <c r="Q34" i="1"/>
  <c r="W34" i="1"/>
  <c r="AA34" i="1"/>
  <c r="Y34" i="1"/>
  <c r="D34" i="4"/>
  <c r="G34" i="4"/>
  <c r="M34" i="4"/>
  <c r="O34" i="4"/>
  <c r="R34" i="4"/>
  <c r="X34" i="4"/>
  <c r="Z34" i="4"/>
  <c r="S32" i="4"/>
  <c r="P32" i="4"/>
  <c r="I32" i="4"/>
  <c r="E32" i="4"/>
  <c r="B32" i="4"/>
  <c r="V32" i="4" s="1"/>
  <c r="S31" i="4"/>
  <c r="P31" i="4"/>
  <c r="I31" i="4"/>
  <c r="E31" i="4"/>
  <c r="J31" i="4" s="1"/>
  <c r="B31" i="4"/>
  <c r="V31" i="4" s="1"/>
  <c r="S30" i="4"/>
  <c r="P30" i="4"/>
  <c r="I30" i="4"/>
  <c r="E30" i="4"/>
  <c r="B30" i="4"/>
  <c r="V30" i="4" s="1"/>
  <c r="S29" i="4"/>
  <c r="P29" i="4"/>
  <c r="I29" i="4"/>
  <c r="E29" i="4"/>
  <c r="J29" i="4" s="1"/>
  <c r="B29" i="4"/>
  <c r="V29" i="4" s="1"/>
  <c r="S28" i="4"/>
  <c r="P28" i="4"/>
  <c r="I28" i="4"/>
  <c r="E28" i="4"/>
  <c r="B28" i="4"/>
  <c r="V28" i="4" s="1"/>
  <c r="S27" i="4"/>
  <c r="P27" i="4"/>
  <c r="I27" i="4"/>
  <c r="E27" i="4"/>
  <c r="J27" i="4" s="1"/>
  <c r="B27" i="4"/>
  <c r="V27" i="4" s="1"/>
  <c r="S26" i="4"/>
  <c r="P26" i="4"/>
  <c r="I26" i="4"/>
  <c r="E26" i="4"/>
  <c r="B26" i="4"/>
  <c r="V26" i="4" s="1"/>
  <c r="S25" i="4"/>
  <c r="P25" i="4"/>
  <c r="T25" i="4" s="1"/>
  <c r="I25" i="4"/>
  <c r="E25" i="4"/>
  <c r="J25" i="4" s="1"/>
  <c r="AC25" i="4" s="1"/>
  <c r="B25" i="4"/>
  <c r="V25" i="4" s="1"/>
  <c r="S24" i="4"/>
  <c r="P24" i="4"/>
  <c r="I24" i="4"/>
  <c r="E24" i="4"/>
  <c r="B24" i="4"/>
  <c r="V24" i="4" s="1"/>
  <c r="S23" i="4"/>
  <c r="P23" i="4"/>
  <c r="T23" i="4" s="1"/>
  <c r="I23" i="4"/>
  <c r="E23" i="4"/>
  <c r="J23" i="4" s="1"/>
  <c r="AC23" i="4" s="1"/>
  <c r="B23" i="4"/>
  <c r="V23" i="4" s="1"/>
  <c r="S22" i="4"/>
  <c r="P22" i="4"/>
  <c r="I22" i="4"/>
  <c r="E22" i="4"/>
  <c r="B22" i="4"/>
  <c r="V22" i="4" s="1"/>
  <c r="S21" i="4"/>
  <c r="P21" i="4"/>
  <c r="T21" i="4" s="1"/>
  <c r="I21" i="4"/>
  <c r="E21" i="4"/>
  <c r="J21" i="4" s="1"/>
  <c r="AC21" i="4" s="1"/>
  <c r="B21" i="4"/>
  <c r="V21" i="4" s="1"/>
  <c r="S20" i="4"/>
  <c r="P20" i="4"/>
  <c r="I20" i="4"/>
  <c r="E20" i="4"/>
  <c r="B20" i="4"/>
  <c r="V20" i="4" s="1"/>
  <c r="S19" i="4"/>
  <c r="P19" i="4"/>
  <c r="T19" i="4" s="1"/>
  <c r="I19" i="4"/>
  <c r="E19" i="4"/>
  <c r="J19" i="4" s="1"/>
  <c r="AC19" i="4" s="1"/>
  <c r="B19" i="4"/>
  <c r="V19" i="4" s="1"/>
  <c r="S18" i="4"/>
  <c r="P18" i="4"/>
  <c r="I18" i="4"/>
  <c r="E18" i="4"/>
  <c r="B18" i="4"/>
  <c r="V18" i="4" s="1"/>
  <c r="S17" i="4"/>
  <c r="P17" i="4"/>
  <c r="T17" i="4" s="1"/>
  <c r="I17" i="4"/>
  <c r="E17" i="4"/>
  <c r="J17" i="4" s="1"/>
  <c r="AC17" i="4" s="1"/>
  <c r="B17" i="4"/>
  <c r="V17" i="4" s="1"/>
  <c r="S16" i="4"/>
  <c r="P16" i="4"/>
  <c r="I16" i="4"/>
  <c r="E16" i="4"/>
  <c r="B16" i="4"/>
  <c r="V16" i="4" s="1"/>
  <c r="S15" i="4"/>
  <c r="P15" i="4"/>
  <c r="T15" i="4" s="1"/>
  <c r="I15" i="4"/>
  <c r="E15" i="4"/>
  <c r="J15" i="4" s="1"/>
  <c r="AC15" i="4" s="1"/>
  <c r="B15" i="4"/>
  <c r="V15" i="4" s="1"/>
  <c r="S14" i="4"/>
  <c r="P14" i="4"/>
  <c r="I14" i="4"/>
  <c r="E14" i="4"/>
  <c r="B14" i="4"/>
  <c r="V14" i="4" s="1"/>
  <c r="S13" i="4"/>
  <c r="P13" i="4"/>
  <c r="T13" i="4" s="1"/>
  <c r="I13" i="4"/>
  <c r="E13" i="4"/>
  <c r="J13" i="4" s="1"/>
  <c r="AC13" i="4" s="1"/>
  <c r="B13" i="4"/>
  <c r="V13" i="4" s="1"/>
  <c r="S12" i="4"/>
  <c r="P12" i="4"/>
  <c r="I12" i="4"/>
  <c r="E12" i="4"/>
  <c r="B12" i="4"/>
  <c r="V12" i="4" s="1"/>
  <c r="S11" i="4"/>
  <c r="P11" i="4"/>
  <c r="T11" i="4" s="1"/>
  <c r="I11" i="4"/>
  <c r="E11" i="4"/>
  <c r="J11" i="4" s="1"/>
  <c r="AC11" i="4" s="1"/>
  <c r="B11" i="4"/>
  <c r="V11" i="4" s="1"/>
  <c r="S10" i="4"/>
  <c r="P10" i="4"/>
  <c r="I10" i="4"/>
  <c r="E10" i="4"/>
  <c r="B10" i="4"/>
  <c r="V10" i="4" s="1"/>
  <c r="AB9" i="4"/>
  <c r="AB33" i="4" s="1"/>
  <c r="AB34" i="4" s="1"/>
  <c r="S9" i="4"/>
  <c r="P9" i="4"/>
  <c r="I9" i="4"/>
  <c r="E9" i="4"/>
  <c r="B9" i="4"/>
  <c r="V9" i="4" s="1"/>
  <c r="C3" i="4"/>
  <c r="H2" i="4"/>
  <c r="D2" i="4"/>
  <c r="B2" i="4"/>
  <c r="AB9" i="1"/>
  <c r="S10" i="1"/>
  <c r="S11" i="1"/>
  <c r="F9" i="6" s="1"/>
  <c r="O9" i="6" s="1"/>
  <c r="F7" i="10" s="1"/>
  <c r="S12" i="1"/>
  <c r="F10" i="6" s="1"/>
  <c r="O10" i="6" s="1"/>
  <c r="F8" i="10" s="1"/>
  <c r="S13" i="1"/>
  <c r="F11" i="6" s="1"/>
  <c r="O11" i="6" s="1"/>
  <c r="F9" i="10" s="1"/>
  <c r="S14" i="1"/>
  <c r="F12" i="6" s="1"/>
  <c r="O12" i="6" s="1"/>
  <c r="F10" i="10" s="1"/>
  <c r="S15" i="1"/>
  <c r="F13" i="6" s="1"/>
  <c r="O13" i="6" s="1"/>
  <c r="F11" i="10" s="1"/>
  <c r="S16" i="1"/>
  <c r="F14" i="6" s="1"/>
  <c r="O14" i="6" s="1"/>
  <c r="F12" i="10" s="1"/>
  <c r="S17" i="1"/>
  <c r="F15" i="6" s="1"/>
  <c r="O15" i="6" s="1"/>
  <c r="F13" i="10" s="1"/>
  <c r="S18" i="1"/>
  <c r="F16" i="6" s="1"/>
  <c r="O16" i="6" s="1"/>
  <c r="F14" i="10" s="1"/>
  <c r="S19" i="1"/>
  <c r="F17" i="6" s="1"/>
  <c r="O17" i="6" s="1"/>
  <c r="F15" i="10" s="1"/>
  <c r="S20" i="1"/>
  <c r="F18" i="6" s="1"/>
  <c r="O18" i="6" s="1"/>
  <c r="F16" i="10" s="1"/>
  <c r="S21" i="1"/>
  <c r="F19" i="6" s="1"/>
  <c r="O19" i="6" s="1"/>
  <c r="F17" i="10" s="1"/>
  <c r="S22" i="1"/>
  <c r="F20" i="6" s="1"/>
  <c r="O20" i="6" s="1"/>
  <c r="F18" i="10" s="1"/>
  <c r="S23" i="1"/>
  <c r="F21" i="6" s="1"/>
  <c r="O21" i="6" s="1"/>
  <c r="F19" i="10" s="1"/>
  <c r="S24" i="1"/>
  <c r="F22" i="6" s="1"/>
  <c r="O22" i="6" s="1"/>
  <c r="F20" i="10" s="1"/>
  <c r="S25" i="1"/>
  <c r="F23" i="6" s="1"/>
  <c r="O23" i="6" s="1"/>
  <c r="F21" i="10" s="1"/>
  <c r="S26" i="1"/>
  <c r="F24" i="6" s="1"/>
  <c r="O24" i="6" s="1"/>
  <c r="F22" i="10" s="1"/>
  <c r="S27" i="1"/>
  <c r="F25" i="6" s="1"/>
  <c r="O25" i="6" s="1"/>
  <c r="F23" i="10" s="1"/>
  <c r="S28" i="1"/>
  <c r="F26" i="6" s="1"/>
  <c r="O26" i="6" s="1"/>
  <c r="F24" i="10" s="1"/>
  <c r="S29" i="1"/>
  <c r="F27" i="6" s="1"/>
  <c r="O27" i="6" s="1"/>
  <c r="F25" i="10" s="1"/>
  <c r="S30" i="1"/>
  <c r="F28" i="6" s="1"/>
  <c r="O28" i="6" s="1"/>
  <c r="F26" i="10" s="1"/>
  <c r="S31" i="1"/>
  <c r="F29" i="6" s="1"/>
  <c r="O29" i="6" s="1"/>
  <c r="F27" i="10" s="1"/>
  <c r="S32" i="1"/>
  <c r="F30" i="6" s="1"/>
  <c r="O30" i="6" s="1"/>
  <c r="F28" i="10" s="1"/>
  <c r="P10" i="1"/>
  <c r="P11" i="1"/>
  <c r="E9" i="6" s="1"/>
  <c r="N9" i="6" s="1"/>
  <c r="E7" i="10" s="1"/>
  <c r="P12" i="1"/>
  <c r="E10" i="6" s="1"/>
  <c r="N10" i="6" s="1"/>
  <c r="E8" i="10" s="1"/>
  <c r="P13" i="1"/>
  <c r="E11" i="6" s="1"/>
  <c r="N11" i="6" s="1"/>
  <c r="E9" i="10" s="1"/>
  <c r="P14" i="1"/>
  <c r="E12" i="6" s="1"/>
  <c r="N12" i="6" s="1"/>
  <c r="E10" i="10" s="1"/>
  <c r="P15" i="1"/>
  <c r="E13" i="6" s="1"/>
  <c r="N13" i="6" s="1"/>
  <c r="E11" i="10" s="1"/>
  <c r="P16" i="1"/>
  <c r="E14" i="6" s="1"/>
  <c r="N14" i="6" s="1"/>
  <c r="E12" i="10" s="1"/>
  <c r="P17" i="1"/>
  <c r="E15" i="6" s="1"/>
  <c r="N15" i="6" s="1"/>
  <c r="E13" i="10" s="1"/>
  <c r="P18" i="1"/>
  <c r="E16" i="6" s="1"/>
  <c r="N16" i="6" s="1"/>
  <c r="E14" i="10" s="1"/>
  <c r="P19" i="1"/>
  <c r="E17" i="6" s="1"/>
  <c r="N17" i="6" s="1"/>
  <c r="E15" i="10" s="1"/>
  <c r="P20" i="1"/>
  <c r="E18" i="6" s="1"/>
  <c r="N18" i="6" s="1"/>
  <c r="E16" i="10" s="1"/>
  <c r="P21" i="1"/>
  <c r="E19" i="6" s="1"/>
  <c r="N19" i="6" s="1"/>
  <c r="E17" i="10" s="1"/>
  <c r="P22" i="1"/>
  <c r="E20" i="6" s="1"/>
  <c r="N20" i="6" s="1"/>
  <c r="E18" i="10" s="1"/>
  <c r="P23" i="1"/>
  <c r="E21" i="6" s="1"/>
  <c r="N21" i="6" s="1"/>
  <c r="E19" i="10" s="1"/>
  <c r="P24" i="1"/>
  <c r="E22" i="6" s="1"/>
  <c r="N22" i="6" s="1"/>
  <c r="E20" i="10" s="1"/>
  <c r="P25" i="1"/>
  <c r="E23" i="6" s="1"/>
  <c r="N23" i="6" s="1"/>
  <c r="E21" i="10" s="1"/>
  <c r="P26" i="1"/>
  <c r="E24" i="6" s="1"/>
  <c r="N24" i="6" s="1"/>
  <c r="E22" i="10" s="1"/>
  <c r="P27" i="1"/>
  <c r="E25" i="6" s="1"/>
  <c r="N25" i="6" s="1"/>
  <c r="E23" i="10" s="1"/>
  <c r="P28" i="1"/>
  <c r="E26" i="6" s="1"/>
  <c r="N26" i="6" s="1"/>
  <c r="E24" i="10" s="1"/>
  <c r="P29" i="1"/>
  <c r="E27" i="6" s="1"/>
  <c r="N27" i="6" s="1"/>
  <c r="E25" i="10" s="1"/>
  <c r="P30" i="1"/>
  <c r="E28" i="6" s="1"/>
  <c r="N28" i="6" s="1"/>
  <c r="E26" i="10" s="1"/>
  <c r="P31" i="1"/>
  <c r="E29" i="6" s="1"/>
  <c r="N29" i="6" s="1"/>
  <c r="E27" i="10" s="1"/>
  <c r="P32" i="1"/>
  <c r="E30" i="6" s="1"/>
  <c r="N30" i="6" s="1"/>
  <c r="E28" i="10" s="1"/>
  <c r="S9" i="1"/>
  <c r="F7" i="6" s="1"/>
  <c r="O7" i="6" s="1"/>
  <c r="F5" i="10" s="1"/>
  <c r="P9" i="1"/>
  <c r="E7" i="6" s="1"/>
  <c r="N7" i="6" s="1"/>
  <c r="E5" i="10" s="1"/>
  <c r="H33" i="1"/>
  <c r="H34" i="1" s="1"/>
  <c r="G33" i="1"/>
  <c r="G34" i="1" s="1"/>
  <c r="F33" i="1"/>
  <c r="F34" i="1" s="1"/>
  <c r="D33" i="1"/>
  <c r="D34" i="1" s="1"/>
  <c r="C33" i="1"/>
  <c r="C34" i="1" s="1"/>
  <c r="I10" i="1"/>
  <c r="D8" i="6" s="1"/>
  <c r="M8" i="6" s="1"/>
  <c r="D6" i="10" s="1"/>
  <c r="I11" i="1"/>
  <c r="D9" i="6" s="1"/>
  <c r="M9" i="6" s="1"/>
  <c r="D7" i="10" s="1"/>
  <c r="I12" i="1"/>
  <c r="D10" i="6" s="1"/>
  <c r="M10" i="6" s="1"/>
  <c r="D8" i="10" s="1"/>
  <c r="I13" i="1"/>
  <c r="D11" i="6" s="1"/>
  <c r="M11" i="6" s="1"/>
  <c r="D9" i="10" s="1"/>
  <c r="I14" i="1"/>
  <c r="D12" i="6" s="1"/>
  <c r="M12" i="6" s="1"/>
  <c r="D10" i="10" s="1"/>
  <c r="I15" i="1"/>
  <c r="D13" i="6" s="1"/>
  <c r="M13" i="6" s="1"/>
  <c r="D11" i="10" s="1"/>
  <c r="I16" i="1"/>
  <c r="D14" i="6" s="1"/>
  <c r="M14" i="6" s="1"/>
  <c r="D12" i="10" s="1"/>
  <c r="I17" i="1"/>
  <c r="D15" i="6" s="1"/>
  <c r="M15" i="6" s="1"/>
  <c r="D13" i="10" s="1"/>
  <c r="I18" i="1"/>
  <c r="D16" i="6" s="1"/>
  <c r="M16" i="6" s="1"/>
  <c r="D14" i="10" s="1"/>
  <c r="I19" i="1"/>
  <c r="D17" i="6" s="1"/>
  <c r="M17" i="6" s="1"/>
  <c r="D15" i="10" s="1"/>
  <c r="I20" i="1"/>
  <c r="D18" i="6" s="1"/>
  <c r="M18" i="6" s="1"/>
  <c r="D16" i="10" s="1"/>
  <c r="I21" i="1"/>
  <c r="D19" i="6" s="1"/>
  <c r="M19" i="6" s="1"/>
  <c r="D17" i="10" s="1"/>
  <c r="I22" i="1"/>
  <c r="D20" i="6" s="1"/>
  <c r="M20" i="6" s="1"/>
  <c r="D18" i="10" s="1"/>
  <c r="I23" i="1"/>
  <c r="D21" i="6" s="1"/>
  <c r="M21" i="6" s="1"/>
  <c r="D19" i="10" s="1"/>
  <c r="I24" i="1"/>
  <c r="D22" i="6" s="1"/>
  <c r="M22" i="6" s="1"/>
  <c r="D20" i="10" s="1"/>
  <c r="I25" i="1"/>
  <c r="D23" i="6" s="1"/>
  <c r="M23" i="6" s="1"/>
  <c r="D21" i="10" s="1"/>
  <c r="I26" i="1"/>
  <c r="D24" i="6" s="1"/>
  <c r="M24" i="6" s="1"/>
  <c r="D22" i="10" s="1"/>
  <c r="I27" i="1"/>
  <c r="D25" i="6" s="1"/>
  <c r="M25" i="6" s="1"/>
  <c r="D23" i="10" s="1"/>
  <c r="I28" i="1"/>
  <c r="D26" i="6" s="1"/>
  <c r="M26" i="6" s="1"/>
  <c r="D24" i="10" s="1"/>
  <c r="I29" i="1"/>
  <c r="D27" i="6" s="1"/>
  <c r="M27" i="6" s="1"/>
  <c r="D25" i="10" s="1"/>
  <c r="I30" i="1"/>
  <c r="D28" i="6" s="1"/>
  <c r="M28" i="6" s="1"/>
  <c r="D26" i="10" s="1"/>
  <c r="I31" i="1"/>
  <c r="D29" i="6" s="1"/>
  <c r="M29" i="6" s="1"/>
  <c r="D27" i="10" s="1"/>
  <c r="I32" i="1"/>
  <c r="D30" i="6" s="1"/>
  <c r="M30" i="6" s="1"/>
  <c r="D28" i="10" s="1"/>
  <c r="E10" i="1"/>
  <c r="C8" i="6" s="1"/>
  <c r="L8" i="6" s="1"/>
  <c r="C6" i="10" s="1"/>
  <c r="E11" i="1"/>
  <c r="C9" i="6" s="1"/>
  <c r="L9" i="6" s="1"/>
  <c r="C7" i="10" s="1"/>
  <c r="E12" i="1"/>
  <c r="C10" i="6" s="1"/>
  <c r="L10" i="6" s="1"/>
  <c r="C8" i="10" s="1"/>
  <c r="E13" i="1"/>
  <c r="C11" i="6" s="1"/>
  <c r="L11" i="6" s="1"/>
  <c r="C9" i="10" s="1"/>
  <c r="E14" i="1"/>
  <c r="C12" i="6" s="1"/>
  <c r="L12" i="6" s="1"/>
  <c r="C10" i="10" s="1"/>
  <c r="E15" i="1"/>
  <c r="C13" i="6" s="1"/>
  <c r="L13" i="6" s="1"/>
  <c r="C11" i="10" s="1"/>
  <c r="E16" i="1"/>
  <c r="C14" i="6" s="1"/>
  <c r="L14" i="6" s="1"/>
  <c r="C12" i="10" s="1"/>
  <c r="E17" i="1"/>
  <c r="C15" i="6" s="1"/>
  <c r="L15" i="6" s="1"/>
  <c r="C13" i="10" s="1"/>
  <c r="E18" i="1"/>
  <c r="C16" i="6" s="1"/>
  <c r="L16" i="6" s="1"/>
  <c r="C14" i="10" s="1"/>
  <c r="E19" i="1"/>
  <c r="C17" i="6" s="1"/>
  <c r="L17" i="6" s="1"/>
  <c r="C15" i="10" s="1"/>
  <c r="E20" i="1"/>
  <c r="C18" i="6" s="1"/>
  <c r="L18" i="6" s="1"/>
  <c r="C16" i="10" s="1"/>
  <c r="E21" i="1"/>
  <c r="C19" i="6" s="1"/>
  <c r="L19" i="6" s="1"/>
  <c r="C17" i="10" s="1"/>
  <c r="E22" i="1"/>
  <c r="C20" i="6" s="1"/>
  <c r="L20" i="6" s="1"/>
  <c r="C18" i="10" s="1"/>
  <c r="E23" i="1"/>
  <c r="C21" i="6" s="1"/>
  <c r="L21" i="6" s="1"/>
  <c r="C19" i="10" s="1"/>
  <c r="E24" i="1"/>
  <c r="C22" i="6" s="1"/>
  <c r="L22" i="6" s="1"/>
  <c r="C20" i="10" s="1"/>
  <c r="E25" i="1"/>
  <c r="C23" i="6" s="1"/>
  <c r="L23" i="6" s="1"/>
  <c r="C21" i="10" s="1"/>
  <c r="E26" i="1"/>
  <c r="C24" i="6" s="1"/>
  <c r="L24" i="6" s="1"/>
  <c r="C22" i="10" s="1"/>
  <c r="E27" i="1"/>
  <c r="C25" i="6" s="1"/>
  <c r="L25" i="6" s="1"/>
  <c r="C23" i="10" s="1"/>
  <c r="E28" i="1"/>
  <c r="C26" i="6" s="1"/>
  <c r="L26" i="6" s="1"/>
  <c r="C24" i="10" s="1"/>
  <c r="E29" i="1"/>
  <c r="C27" i="6" s="1"/>
  <c r="L27" i="6" s="1"/>
  <c r="C25" i="10" s="1"/>
  <c r="E30" i="1"/>
  <c r="C28" i="6" s="1"/>
  <c r="L28" i="6" s="1"/>
  <c r="C26" i="10" s="1"/>
  <c r="E31" i="1"/>
  <c r="C29" i="6" s="1"/>
  <c r="L29" i="6" s="1"/>
  <c r="C27" i="10" s="1"/>
  <c r="E32" i="1"/>
  <c r="C30" i="6" s="1"/>
  <c r="L30" i="6" s="1"/>
  <c r="C28" i="10" s="1"/>
  <c r="E9" i="1"/>
  <c r="C7" i="6" s="1"/>
  <c r="L7" i="6" s="1"/>
  <c r="C5" i="10" s="1"/>
  <c r="I9" i="1"/>
  <c r="D7" i="6" s="1"/>
  <c r="M7" i="6" s="1"/>
  <c r="D5" i="10" s="1"/>
  <c r="B9" i="1"/>
  <c r="V9" i="1" s="1"/>
  <c r="B10" i="1"/>
  <c r="L10" i="1" s="1"/>
  <c r="B11" i="1"/>
  <c r="V11" i="1" s="1"/>
  <c r="B12" i="1"/>
  <c r="L12" i="1" s="1"/>
  <c r="B13" i="1"/>
  <c r="V13" i="1" s="1"/>
  <c r="B14" i="1"/>
  <c r="L14" i="1" s="1"/>
  <c r="B15" i="1"/>
  <c r="V15" i="1" s="1"/>
  <c r="B16" i="1"/>
  <c r="L16" i="1" s="1"/>
  <c r="B17" i="1"/>
  <c r="V17" i="1" s="1"/>
  <c r="B18" i="1"/>
  <c r="L18" i="1" s="1"/>
  <c r="B19" i="1"/>
  <c r="V19" i="1" s="1"/>
  <c r="B20" i="1"/>
  <c r="L20" i="1" s="1"/>
  <c r="B21" i="1"/>
  <c r="V21" i="1" s="1"/>
  <c r="B22" i="1"/>
  <c r="L22" i="1" s="1"/>
  <c r="B23" i="1"/>
  <c r="V23" i="1" s="1"/>
  <c r="B24" i="1"/>
  <c r="L24" i="1" s="1"/>
  <c r="B25" i="1"/>
  <c r="V25" i="1" s="1"/>
  <c r="B26" i="1"/>
  <c r="L26" i="1" s="1"/>
  <c r="B27" i="1"/>
  <c r="V27" i="1" s="1"/>
  <c r="B28" i="1"/>
  <c r="L28" i="1" s="1"/>
  <c r="B29" i="1"/>
  <c r="V29" i="1" s="1"/>
  <c r="B30" i="1"/>
  <c r="L30" i="1" s="1"/>
  <c r="B31" i="1"/>
  <c r="V31" i="1" s="1"/>
  <c r="B32" i="1"/>
  <c r="L32" i="1" s="1"/>
  <c r="C3" i="1"/>
  <c r="H2" i="1"/>
  <c r="D2" i="1"/>
  <c r="B2" i="1"/>
  <c r="P8" i="13" l="1"/>
  <c r="I33" i="4"/>
  <c r="I34" i="4" s="1"/>
  <c r="S33" i="4"/>
  <c r="S34" i="4" s="1"/>
  <c r="H12" i="6"/>
  <c r="Q12" i="6" s="1"/>
  <c r="H10" i="10" s="1"/>
  <c r="H16" i="6"/>
  <c r="Q16" i="6" s="1"/>
  <c r="H14" i="10" s="1"/>
  <c r="H20" i="6"/>
  <c r="Q20" i="6" s="1"/>
  <c r="H18" i="10" s="1"/>
  <c r="H24" i="6"/>
  <c r="Q24" i="6" s="1"/>
  <c r="H22" i="10" s="1"/>
  <c r="H28" i="6"/>
  <c r="Q28" i="6" s="1"/>
  <c r="H26" i="10" s="1"/>
  <c r="H11" i="6"/>
  <c r="Q11" i="6" s="1"/>
  <c r="H9" i="10" s="1"/>
  <c r="H15" i="6"/>
  <c r="Q15" i="6" s="1"/>
  <c r="H13" i="10" s="1"/>
  <c r="H19" i="6"/>
  <c r="Q19" i="6" s="1"/>
  <c r="H17" i="10" s="1"/>
  <c r="H23" i="6"/>
  <c r="Q23" i="6" s="1"/>
  <c r="H21" i="10" s="1"/>
  <c r="H29" i="6"/>
  <c r="Q29" i="6" s="1"/>
  <c r="H27" i="10" s="1"/>
  <c r="H26" i="6"/>
  <c r="Q26" i="6" s="1"/>
  <c r="H24" i="10" s="1"/>
  <c r="G7" i="6"/>
  <c r="AB33" i="1"/>
  <c r="AB34" i="1" s="1"/>
  <c r="T9" i="4"/>
  <c r="J12" i="4"/>
  <c r="T12" i="4"/>
  <c r="J14" i="4"/>
  <c r="T14" i="4"/>
  <c r="J16" i="4"/>
  <c r="T16" i="4"/>
  <c r="J18" i="4"/>
  <c r="T18" i="4"/>
  <c r="J20" i="4"/>
  <c r="T20" i="4"/>
  <c r="J22" i="4"/>
  <c r="T22" i="4"/>
  <c r="J24" i="4"/>
  <c r="T24" i="4"/>
  <c r="T26" i="4"/>
  <c r="T28" i="4"/>
  <c r="T30" i="4"/>
  <c r="T32" i="4"/>
  <c r="H10" i="6"/>
  <c r="Q10" i="6" s="1"/>
  <c r="H8" i="10" s="1"/>
  <c r="H14" i="6"/>
  <c r="Q14" i="6" s="1"/>
  <c r="H12" i="10" s="1"/>
  <c r="H18" i="6"/>
  <c r="Q18" i="6" s="1"/>
  <c r="H16" i="10" s="1"/>
  <c r="H22" i="6"/>
  <c r="Q22" i="6" s="1"/>
  <c r="H20" i="10" s="1"/>
  <c r="H27" i="6"/>
  <c r="Q27" i="6" s="1"/>
  <c r="H25" i="10" s="1"/>
  <c r="H30" i="6"/>
  <c r="Q30" i="6" s="1"/>
  <c r="H28" i="10" s="1"/>
  <c r="H13" i="6"/>
  <c r="Q13" i="6" s="1"/>
  <c r="H11" i="10" s="1"/>
  <c r="H17" i="6"/>
  <c r="Q17" i="6" s="1"/>
  <c r="H15" i="10" s="1"/>
  <c r="H21" i="6"/>
  <c r="Q21" i="6" s="1"/>
  <c r="H19" i="10" s="1"/>
  <c r="H25" i="6"/>
  <c r="Q25" i="6" s="1"/>
  <c r="H23" i="10" s="1"/>
  <c r="H5" i="11"/>
  <c r="I7" i="9"/>
  <c r="H32" i="9"/>
  <c r="J7" i="9"/>
  <c r="J5" i="11" s="1"/>
  <c r="H9" i="6"/>
  <c r="Q9" i="6" s="1"/>
  <c r="H7" i="10" s="1"/>
  <c r="I12" i="6"/>
  <c r="R12" i="6"/>
  <c r="I10" i="10" s="1"/>
  <c r="I16" i="6"/>
  <c r="R16" i="6"/>
  <c r="I14" i="10" s="1"/>
  <c r="I20" i="6"/>
  <c r="R20" i="6"/>
  <c r="I18" i="10" s="1"/>
  <c r="I24" i="6"/>
  <c r="R24" i="6"/>
  <c r="I22" i="10" s="1"/>
  <c r="I28" i="6"/>
  <c r="R28" i="6"/>
  <c r="I26" i="10" s="1"/>
  <c r="I9" i="6"/>
  <c r="R9" i="6"/>
  <c r="I7" i="10" s="1"/>
  <c r="I13" i="6"/>
  <c r="R13" i="6"/>
  <c r="I11" i="10" s="1"/>
  <c r="I17" i="6"/>
  <c r="R17" i="6"/>
  <c r="I15" i="10" s="1"/>
  <c r="I21" i="6"/>
  <c r="R21" i="6"/>
  <c r="I19" i="10" s="1"/>
  <c r="I25" i="6"/>
  <c r="R25" i="6"/>
  <c r="I23" i="10" s="1"/>
  <c r="I26" i="6"/>
  <c r="R26" i="6"/>
  <c r="I24" i="10" s="1"/>
  <c r="D31" i="6"/>
  <c r="D32" i="6" s="1"/>
  <c r="M31" i="6" s="1"/>
  <c r="I10" i="6"/>
  <c r="R10" i="6"/>
  <c r="I8" i="10" s="1"/>
  <c r="I14" i="6"/>
  <c r="R14" i="6"/>
  <c r="I12" i="10" s="1"/>
  <c r="I18" i="6"/>
  <c r="R18" i="6"/>
  <c r="I16" i="10" s="1"/>
  <c r="I22" i="6"/>
  <c r="R22" i="6"/>
  <c r="I20" i="10" s="1"/>
  <c r="I27" i="6"/>
  <c r="R27" i="6"/>
  <c r="I25" i="10" s="1"/>
  <c r="I30" i="6"/>
  <c r="R30" i="6"/>
  <c r="I28" i="10" s="1"/>
  <c r="I11" i="6"/>
  <c r="R11" i="6"/>
  <c r="I9" i="10" s="1"/>
  <c r="I15" i="6"/>
  <c r="R15" i="6"/>
  <c r="I13" i="10" s="1"/>
  <c r="I19" i="6"/>
  <c r="R19" i="6"/>
  <c r="I17" i="10" s="1"/>
  <c r="I23" i="6"/>
  <c r="R23" i="6"/>
  <c r="I21" i="10" s="1"/>
  <c r="I29" i="6"/>
  <c r="R29" i="6"/>
  <c r="I27" i="10" s="1"/>
  <c r="L29" i="4"/>
  <c r="T10" i="4"/>
  <c r="P33" i="4"/>
  <c r="P34" i="4" s="1"/>
  <c r="J10" i="4"/>
  <c r="E33" i="4"/>
  <c r="E34" i="4" s="1"/>
  <c r="F8" i="6"/>
  <c r="O8" i="6" s="1"/>
  <c r="F6" i="10" s="1"/>
  <c r="S33" i="1"/>
  <c r="S34" i="1" s="1"/>
  <c r="E8" i="6"/>
  <c r="N8" i="6" s="1"/>
  <c r="E6" i="10" s="1"/>
  <c r="P33" i="1"/>
  <c r="P34" i="1" s="1"/>
  <c r="C31" i="6"/>
  <c r="C32" i="6" s="1"/>
  <c r="L31" i="6" s="1"/>
  <c r="E33" i="1"/>
  <c r="E34" i="1" s="1"/>
  <c r="T9" i="1"/>
  <c r="J31" i="1"/>
  <c r="J29" i="1"/>
  <c r="J27" i="1"/>
  <c r="J25" i="1"/>
  <c r="J23" i="1"/>
  <c r="J21" i="1"/>
  <c r="J19" i="1"/>
  <c r="J17" i="1"/>
  <c r="J15" i="1"/>
  <c r="J13" i="1"/>
  <c r="J11" i="1"/>
  <c r="T32" i="1"/>
  <c r="T30" i="1"/>
  <c r="T28" i="1"/>
  <c r="T26" i="1"/>
  <c r="T24" i="1"/>
  <c r="T22" i="1"/>
  <c r="T20" i="1"/>
  <c r="T18" i="1"/>
  <c r="J32" i="1"/>
  <c r="J30" i="1"/>
  <c r="J28" i="1"/>
  <c r="J26" i="1"/>
  <c r="J24" i="1"/>
  <c r="J22" i="1"/>
  <c r="J20" i="1"/>
  <c r="J18" i="1"/>
  <c r="J16" i="1"/>
  <c r="J14" i="1"/>
  <c r="J12" i="1"/>
  <c r="J10" i="1"/>
  <c r="T31" i="1"/>
  <c r="T29" i="1"/>
  <c r="T27" i="1"/>
  <c r="T25" i="1"/>
  <c r="T23" i="1"/>
  <c r="T21" i="1"/>
  <c r="T19" i="1"/>
  <c r="T17" i="1"/>
  <c r="T15" i="1"/>
  <c r="T13" i="1"/>
  <c r="T11" i="1"/>
  <c r="T16" i="1"/>
  <c r="T14" i="1"/>
  <c r="T12" i="1"/>
  <c r="T10" i="1"/>
  <c r="L31" i="1"/>
  <c r="L29" i="1"/>
  <c r="L27" i="1"/>
  <c r="L25" i="1"/>
  <c r="L23" i="1"/>
  <c r="L21" i="1"/>
  <c r="L19" i="1"/>
  <c r="L17" i="1"/>
  <c r="L15" i="1"/>
  <c r="L13" i="1"/>
  <c r="L11" i="1"/>
  <c r="L9" i="1"/>
  <c r="V32" i="1"/>
  <c r="V30" i="1"/>
  <c r="V28" i="1"/>
  <c r="V26" i="1"/>
  <c r="V24" i="1"/>
  <c r="V22" i="1"/>
  <c r="V20" i="1"/>
  <c r="V18" i="1"/>
  <c r="V16" i="1"/>
  <c r="V14" i="1"/>
  <c r="V12" i="1"/>
  <c r="V10" i="1"/>
  <c r="L27" i="4"/>
  <c r="L31" i="4"/>
  <c r="L9" i="4"/>
  <c r="J26" i="4"/>
  <c r="AC26" i="4" s="1"/>
  <c r="L26" i="4"/>
  <c r="T27" i="4"/>
  <c r="AC27" i="4" s="1"/>
  <c r="J28" i="4"/>
  <c r="AC28" i="4" s="1"/>
  <c r="L28" i="4"/>
  <c r="T29" i="4"/>
  <c r="J30" i="4"/>
  <c r="AC30" i="4" s="1"/>
  <c r="L30" i="4"/>
  <c r="T31" i="4"/>
  <c r="AC31" i="4" s="1"/>
  <c r="J32" i="4"/>
  <c r="AC32" i="4" s="1"/>
  <c r="L32" i="4"/>
  <c r="J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AC29" i="4"/>
  <c r="J9" i="1"/>
  <c r="I33" i="1"/>
  <c r="I34" i="1" s="1"/>
  <c r="I5" i="11" l="1"/>
  <c r="C36" i="9"/>
  <c r="G36" i="9" s="1"/>
  <c r="C37" i="9"/>
  <c r="G37" i="9" s="1"/>
  <c r="C35" i="9"/>
  <c r="AC24" i="4"/>
  <c r="AC22" i="4"/>
  <c r="AC20" i="4"/>
  <c r="AC18" i="4"/>
  <c r="AC16" i="4"/>
  <c r="AC14" i="4"/>
  <c r="AC12" i="4"/>
  <c r="P7" i="6"/>
  <c r="G5" i="10" s="1"/>
  <c r="G31" i="6"/>
  <c r="G32" i="6" s="1"/>
  <c r="P31" i="6" s="1"/>
  <c r="H7" i="6"/>
  <c r="E31" i="6"/>
  <c r="E32" i="6" s="1"/>
  <c r="N31" i="6" s="1"/>
  <c r="F31" i="6"/>
  <c r="F32" i="6" s="1"/>
  <c r="O31" i="6" s="1"/>
  <c r="H8" i="6"/>
  <c r="Q8" i="6" s="1"/>
  <c r="H6" i="10" s="1"/>
  <c r="T33" i="4"/>
  <c r="T34" i="4" s="1"/>
  <c r="AC10" i="4"/>
  <c r="J33" i="4"/>
  <c r="J34" i="4" s="1"/>
  <c r="T33" i="1"/>
  <c r="T34" i="1" s="1"/>
  <c r="AC10" i="1"/>
  <c r="AC14" i="1"/>
  <c r="AC18" i="1"/>
  <c r="AC22" i="1"/>
  <c r="AC26" i="1"/>
  <c r="AC30" i="1"/>
  <c r="AC11" i="1"/>
  <c r="AC15" i="1"/>
  <c r="AC19" i="1"/>
  <c r="AC23" i="1"/>
  <c r="AC27" i="1"/>
  <c r="AC31" i="1"/>
  <c r="AC12" i="1"/>
  <c r="AC16" i="1"/>
  <c r="AC20" i="1"/>
  <c r="AC24" i="1"/>
  <c r="AC28" i="1"/>
  <c r="AC32" i="1"/>
  <c r="AC13" i="1"/>
  <c r="AC17" i="1"/>
  <c r="AC21" i="1"/>
  <c r="AC25" i="1"/>
  <c r="AC29" i="1"/>
  <c r="AC9" i="4"/>
  <c r="AC9" i="1"/>
  <c r="J33" i="1"/>
  <c r="J34" i="1" s="1"/>
  <c r="Q7" i="6" l="1"/>
  <c r="H5" i="10" s="1"/>
  <c r="I7" i="6"/>
  <c r="R7" i="6"/>
  <c r="I5" i="10" s="1"/>
  <c r="G35" i="9"/>
  <c r="C38" i="9"/>
  <c r="G38" i="9" s="1"/>
  <c r="AC33" i="4"/>
  <c r="AC34" i="4" s="1"/>
  <c r="H31" i="6"/>
  <c r="H32" i="6" s="1"/>
  <c r="R8" i="6"/>
  <c r="I6" i="10" s="1"/>
  <c r="I8" i="6"/>
  <c r="AC33" i="1"/>
  <c r="AC34" i="1" s="1"/>
  <c r="L37" i="6" l="1"/>
  <c r="L39" i="6"/>
  <c r="P39" i="6" s="1"/>
  <c r="L38" i="6"/>
  <c r="P38" i="6" s="1"/>
  <c r="P37" i="6" l="1"/>
  <c r="L40" i="6"/>
  <c r="P40" i="6" s="1"/>
  <c r="AJ9" i="12"/>
  <c r="AJ8" i="12"/>
  <c r="AH10" i="12"/>
  <c r="AJ10" i="12" s="1"/>
  <c r="AJ11" i="12" s="1"/>
  <c r="AJ7" i="12"/>
</calcChain>
</file>

<file path=xl/sharedStrings.xml><?xml version="1.0" encoding="utf-8"?>
<sst xmlns="http://schemas.openxmlformats.org/spreadsheetml/2006/main" count="424" uniqueCount="176">
  <si>
    <t>แบบประเมินผู้เรียนความสามารถในการเรียนรู้ ด้านการอ่าน คิดวิเคราะห์ เขียน</t>
  </si>
  <si>
    <t>รายวิชา</t>
  </si>
  <si>
    <t>รหัสวิชา</t>
  </si>
  <si>
    <t>ชั้นมัธยมศึกษาปีที่</t>
  </si>
  <si>
    <t>จุดประสงค์การเรียนรู้ที่</t>
  </si>
  <si>
    <t>ก่อนสอบวัดผลกลางภาค</t>
  </si>
  <si>
    <t>ทักษะการอ่าน</t>
  </si>
  <si>
    <t>มาตรฐานที่ 1  ความสามารถในการอ่าน ตามระดับการศึกษา</t>
  </si>
  <si>
    <t>เลขที่</t>
  </si>
  <si>
    <t>ชื่อ - สกุล</t>
  </si>
  <si>
    <t>อ่านได้ชัดเจน ถูกต้อง คล่องแคล่ว</t>
  </si>
  <si>
    <t>รู้จักความหมาย ประโยค ข้อความที่อ่านและมีนิสัยรักการอ่าน</t>
  </si>
  <si>
    <t>รวม</t>
  </si>
  <si>
    <t>อ่านจับใจความสำคัญได้</t>
  </si>
  <si>
    <t>เข้าใจสิ่งที่อ่าน และถ่ายทอดให้ผู้อื่นรับรู้ได้อย่างถูกต้อง</t>
  </si>
  <si>
    <t>วินิจฉัยเรื่องที่อ่านได้อย่างมีเหตุมีผล</t>
  </si>
  <si>
    <t>ตัวบ่งชี้ที่ 1</t>
  </si>
  <si>
    <t>ตัวบ่งชี้ที่ 2</t>
  </si>
  <si>
    <t>ร้อยละ</t>
  </si>
  <si>
    <t>คณิตศาสตร์</t>
  </si>
  <si>
    <t>ค21101</t>
  </si>
  <si>
    <t>ชื่อ-สกุล นักเรียน</t>
  </si>
  <si>
    <t>ตัวบ่งชี้ที่ 3</t>
  </si>
  <si>
    <t>คิดอย่างเป็นระบบโดยใช้แหล่งข้อมูลและสรุปประเด็นสำคัญได้</t>
  </si>
  <si>
    <t>วิเคราะห์ข้อมูล จำแนกเรื่องราวต่างๆและแสดงการคิดเพื่อค้นหาคำตอบได้</t>
  </si>
  <si>
    <t>สรุปข้อคิด และกระบวนการแก้ปัญหา</t>
  </si>
  <si>
    <t>ตัวบ่งชี้ที่ 4</t>
  </si>
  <si>
    <t>วินิจฉัยตัดสินใจด้วยตนเอง ในสิ่งที่ดีและถูกต้อง</t>
  </si>
  <si>
    <t>แสดงกระบวนการคิดเพื่อให้เกิดการยอมรับ</t>
  </si>
  <si>
    <t>การคิดวิเคราะห์</t>
  </si>
  <si>
    <t>มาตรฐานที่ 2    มีความสามารถในการคิดวิเคราะห์</t>
  </si>
  <si>
    <t>มาตรฐานที่ 3   มีความสามารถในการเขียน</t>
  </si>
  <si>
    <t>ตัวบ่งชี้ที่ 5</t>
  </si>
  <si>
    <t>เขียนลายมืออ่านง่ายสวยงามถูกต้องตามแบบมาตรฐานภาษาที่เขียน</t>
  </si>
  <si>
    <t>เขียนสื่อความหมายได้ชัดเจนถูกต้อง</t>
  </si>
  <si>
    <t>เขียนได้ตรงตามจุดประสงค์</t>
  </si>
  <si>
    <t>เขียนได้ถูกต้องตามรูปแบบการเขียนและสรุปองค์ความรู้อย่างมีขั้นตอน</t>
  </si>
  <si>
    <t>เขียนแสดงออกเชิงสร้างสรรค์</t>
  </si>
  <si>
    <t>การเขียนสื่อความหมาย</t>
  </si>
  <si>
    <t>สรุปประเมินรายชั้นเรียน</t>
  </si>
  <si>
    <t>ผลการประเมิน</t>
  </si>
  <si>
    <t>สรุปผลการประเมินรายชั้นเรียน</t>
  </si>
  <si>
    <t>ลงชื่อ..................................................................ผู้ประเมิน</t>
  </si>
  <si>
    <t xml:space="preserve">        (นางประดุจเพชร  เกศรินหอมหวล)</t>
  </si>
  <si>
    <t xml:space="preserve">                        ครูประจำวิชา</t>
  </si>
  <si>
    <t>ลงชื่อ....................................................................ผู้อนุมัติผล</t>
  </si>
  <si>
    <t xml:space="preserve">                (นายศิวฤทธิ์    สุตะพันธ์)</t>
  </si>
  <si>
    <t xml:space="preserve">        ผู้อำนวยการโรงเรียนวารินชำราบ</t>
  </si>
  <si>
    <t>มาตรฐานที่ 1</t>
  </si>
  <si>
    <t>มาตรฐานที่ 2</t>
  </si>
  <si>
    <t>มาตรฐานที่ 3</t>
  </si>
  <si>
    <t>ระดับคุณภาพ</t>
  </si>
  <si>
    <t>คน</t>
  </si>
  <si>
    <t>คิดเป็นร้อยละ</t>
  </si>
  <si>
    <t>จำนวนนักเรียนในชั้นเรียน</t>
  </si>
  <si>
    <t>จำนวนนักเรียน</t>
  </si>
  <si>
    <t>3. สรุปรายชั้นเรียนให้แก้ไขชื่อครูประจำวิชาและ Delete คะแนนในแถวที่ไม่มีรายชื่อนักเรียนเท่านั้นอย่างอื่นได้สร้างสูตรและลิงค์ไว้แล้วค่ะ</t>
  </si>
  <si>
    <t>1.  ป้อนข้อมูลในหน้าแรกให้ครบก่อนนะคะ</t>
  </si>
  <si>
    <t>คำแนะนำในการใช้งานแบบย่อ</t>
  </si>
  <si>
    <t>4. ตรวจสอบการตั้งค่าหน้ากระดาษเพราะแต่ละเครื่องอาจตั้งค่าไม่เท่ากัน</t>
  </si>
  <si>
    <t>ตบช 1</t>
  </si>
  <si>
    <t>ตบช 2</t>
  </si>
  <si>
    <t>ตบช 3</t>
  </si>
  <si>
    <t>ตบช 5</t>
  </si>
  <si>
    <t>ตบช 4</t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</si>
  <si>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ดีเยี่ยม (3)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</si>
  <si>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ดี(2)      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</si>
  <si>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ผ่าน(1)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</si>
  <si>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ไม่ผ่าน            จำนวน</t>
    </r>
  </si>
  <si>
    <t>แบบประเมินสมรรถนะสำคัญผู้เรียน</t>
  </si>
  <si>
    <t>สมรรถนะด้านที่ 1 ความสามารถในการสื่อสาร</t>
  </si>
  <si>
    <t>สมรรถนะที่ 1</t>
  </si>
  <si>
    <t>มีความสามารถในการรับ-ส่งสาร</t>
  </si>
  <si>
    <t>มีความสามารถในการถ่ายทอดความรู้ ความคิด ความเข้าใจของตนเอง โดยใช้ภาษาอย่างเหมาะสม</t>
  </si>
  <si>
    <t>ใช้วิธีการสื่อสารที่เหมาะสม</t>
  </si>
  <si>
    <t>วิเคราะห์แสดงความคิดเห็นอย่างมีเหตุผล</t>
  </si>
  <si>
    <t>เขียนบันทึกเหตุการณ์ประจำวันแล้วเล่าให้เพื่อนฟังได้</t>
  </si>
  <si>
    <t>ผล</t>
  </si>
  <si>
    <t>คลิกเพื่อไปลงคะแนนทักษะการอ่านฯก่อนกลางภาค</t>
  </si>
  <si>
    <t>คลิกเพื่อไปลงคะแนนทักษะการอ่านฯหลังกลางภาค</t>
  </si>
  <si>
    <t>คลิกเพื่อไปดูสรุปผลการอ่านฯรายชั้นเรียน</t>
  </si>
  <si>
    <t>สมรรถนะด้านที่ 2 ความสามารถในการคิด</t>
  </si>
  <si>
    <t>สมรรถนะที่ 2</t>
  </si>
  <si>
    <t>มีความสามารถในการคิดวิเคราะห์</t>
  </si>
  <si>
    <t>มีทักษะในการคิดนอกกรอบอย่างสร้างสรรค์</t>
  </si>
  <si>
    <t>สามารถคิดอย่างมีวิจารณญาณ</t>
  </si>
  <si>
    <t>มีความสามารถในการคิดอย่างมีระบบ</t>
  </si>
  <si>
    <t>ตัดสินใจแก้ปัญหาเกี่ยวกับตนเองได้</t>
  </si>
  <si>
    <t>สมรรถนะด้านที่ 3 ความสามารถในการแก้ปัญหา</t>
  </si>
  <si>
    <t>สามารถแก้ปัญหาและอุปสรรค์ต่างๆที่เผชิญได้</t>
  </si>
  <si>
    <t>ใช้เหตุผลในการแก้ปัญหา</t>
  </si>
  <si>
    <t>เข้าใจความสัมพันธ์และการเปลี่ยนแปลงในสังคม</t>
  </si>
  <si>
    <t>แสวงหาความรู้ ประยุกต์ความรู้มาใช้ในการป้องกันและแก้ไขปัญหา</t>
  </si>
  <si>
    <t>สามารถตัดสินใจได้เหมาะสมตามวัย</t>
  </si>
  <si>
    <t>สมรรถนะที่ 3</t>
  </si>
  <si>
    <t>สมรรถนะด้านที่ 4 ความสามารถในการใช้ทักษะชีวิต</t>
  </si>
  <si>
    <t>สมรรถนะที่ 4</t>
  </si>
  <si>
    <t>เรียนรู้ด้วยตนเองได้เหมาะสมตามวัย</t>
  </si>
  <si>
    <t>สามารถทำงานกลุ่มร่วมกับผู้อื่นได้</t>
  </si>
  <si>
    <t>นำความรู้ที่ได้ไปใช้ประโยชน์ในชีวิตประจำวัน</t>
  </si>
  <si>
    <t>จัดการปัญหาและความขัดแย้งได้เหมาะสม</t>
  </si>
  <si>
    <t>หลีกเลี่ยงพฤติกรรมไม่พึงประสงค์ที่ส่งผลกระทบต่อตนเอง</t>
  </si>
  <si>
    <t>สมรรถนะด้านที่ 5 ความสามารถในการใช้เทคโนโลยี</t>
  </si>
  <si>
    <t>สมรรถนะที่ 5</t>
  </si>
  <si>
    <t>เลือกและใช้เทคโนโลยีได้เหมาะสมตามวัย</t>
  </si>
  <si>
    <t>มีทักษะกระบวนการทางเทคโนโลยี</t>
  </si>
  <si>
    <t>สามารถนำเทคโนโลยีไปใช้พัฒนาตนเอง</t>
  </si>
  <si>
    <t>ใช้เทคโนโลยีในการแก้ปัญหาอย่างสร้างสรรค์</t>
  </si>
  <si>
    <t>มีคุณธรมม จริยธรรมในการใช้เทคโนโลยี</t>
  </si>
  <si>
    <t>สรุปประเมินรายชั้นเรียนสำหรับลงในโปรแกรม Student55</t>
  </si>
  <si>
    <t>สรุปคะแนนก่อน และหลังสอบกลางภาครายชั้นเรียน</t>
  </si>
  <si>
    <t>รวมคะแนนก่อนและหลัง</t>
  </si>
  <si>
    <t>รวมจำนวนนักเรียนในชั้นเรียน</t>
  </si>
  <si>
    <t>คลิกเพื่อลงไปคะแนนสมรรถนะผู้เรียน</t>
  </si>
  <si>
    <t>คลิกเพื่อไปดูสรุปผลการประเมินสมรรถนะฯรายชั้นเรียน</t>
  </si>
  <si>
    <t>ด้านที่ 1</t>
  </si>
  <si>
    <t>ด้านที่ 2</t>
  </si>
  <si>
    <t>ด้านที่ 3</t>
  </si>
  <si>
    <t>ด้านที่ 4</t>
  </si>
  <si>
    <t>ด้านที่ 5</t>
  </si>
  <si>
    <t xml:space="preserve">ระดับคุณภาพ </t>
  </si>
  <si>
    <t>3, 2, 1</t>
  </si>
  <si>
    <t>2. ก่อนสอบกลางภาคและหลังสอบกลางภาคป้อนเฉพาะคะแนนในแต่ละตัวบ่งชี้เท่านั้น คะแนนรวมได้สร้างสูตรไว้แล้วค่ะ ป้อนไม่ได้</t>
  </si>
  <si>
    <t>ที่</t>
  </si>
  <si>
    <t>แบบประเมินคุณลักษณะอันพึงประสงค์</t>
  </si>
  <si>
    <t>คุณลักษณะอันพึงประสงค์ (ข้อ 1 - 4)</t>
  </si>
  <si>
    <t>รักชาติ  ศาสน์ กษัตริย์</t>
  </si>
  <si>
    <t>เป็นพลเมืองของชาติ</t>
  </si>
  <si>
    <t>ธำรงไว้ซึ่งความเป็นไทย</t>
  </si>
  <si>
    <t>ศรัทธา ยึดมั่น และปฏิบัติตามหลักศาสนา</t>
  </si>
  <si>
    <t>เทิดทูนสถาบันพระมหากษัตริย์</t>
  </si>
  <si>
    <t>ประพฤติตรงตามความเป็นจริงต่อตนเองทั้งทางกายวาจาใจ</t>
  </si>
  <si>
    <t>ประพฤติตรงตามความเป็นจริงต่อผู้อื่นทั้งทางกายวาจาใจ</t>
  </si>
  <si>
    <t>ประพฤติตรงตามข้อตกลง กฎเกณฑ์ระเบียบข้อบังคับของครอบครัว</t>
  </si>
  <si>
    <t>ตั้งใจเพียรพยายามในการเรียนและเข้าร่วมกิจกรรม</t>
  </si>
  <si>
    <t>แสวงหาความรู้จากแหล่งเรียนรู้ต่างๆด้วยการเลือกใช้สื่ออย่างเหมาะสม</t>
  </si>
  <si>
    <t>ซื่อสัตย์สุจริต</t>
  </si>
  <si>
    <t>มีวินัย</t>
  </si>
  <si>
    <t>ใฝ่เรียนรู้</t>
  </si>
  <si>
    <t>วิชา</t>
  </si>
  <si>
    <t>คุณลักษณะอันพึงประสงค์ (ข้อ 5 - 8)</t>
  </si>
  <si>
    <t>ดำเนินชีวิตอย่างพอประมาณ มีเหตุผล รอบคอบ มีคุณธรรม</t>
  </si>
  <si>
    <t>มีภูมิคุ้มกันในตัวที่ดี ปรับตัวเพื่ออยู่ในสังคมได้อย่างมีความสุข</t>
  </si>
  <si>
    <t>ตั้งใจและรับผิดชอบในหน้าที่การงาน</t>
  </si>
  <si>
    <t>ทำงานด้วยความเพียรพยายามและอดทนเพื่อให้งานสำเร็จตามเป้าหมาย</t>
  </si>
  <si>
    <t>ภาคภูมิใจในขนบะรรมเนียมประเพณีศิลปวัฒนธรรมไทย และมีคามกตัญญู</t>
  </si>
  <si>
    <t>เห็นคุณค่าและใช้ภาษาไทยในการสื่อสารได้อย่างถูกต้องและเหมาสม</t>
  </si>
  <si>
    <t>อนุรักษ์และสืบทอดภูมิปัญญาไทย</t>
  </si>
  <si>
    <t>ช่วยเหลือผุ้อื่นด้วยความเต็มใจโดยไม่หหวังผลตอบแทน</t>
  </si>
  <si>
    <t>เข้าร่วมกิจกรรมที่เป็นประโยชน์ต่อโรงเรียน ชุมชนและสังคม</t>
  </si>
  <si>
    <t xml:space="preserve">รวมข้อที่ 1 - 8 </t>
  </si>
  <si>
    <t>อยู่อย่างพอเพียง</t>
  </si>
  <si>
    <t>มุ่งมั่นในการทำงาน</t>
  </si>
  <si>
    <t>รักความเป็นไทย</t>
  </si>
  <si>
    <t>มีจิตสาธารณะ</t>
  </si>
  <si>
    <t>ชื่อ-สกุล</t>
  </si>
  <si>
    <t>รักชาติ ศาสน์ กษัตริย์</t>
  </si>
  <si>
    <t>สรุปผลการประเมิน</t>
  </si>
  <si>
    <t>สรุปการประเมินคุณลักษณะอันพึงประสงค์</t>
  </si>
  <si>
    <t>เกรด</t>
  </si>
  <si>
    <t>เกรด 3</t>
  </si>
  <si>
    <t>เกรด 2</t>
  </si>
  <si>
    <t>เกรด 1</t>
  </si>
  <si>
    <t>รวมทั้งสิ้น</t>
  </si>
  <si>
    <t>คลิกเพื่อไปลงคะแนนคุณลักษณะอันพึงประสงค์</t>
  </si>
  <si>
    <t>คลิกเพื่อไปพิมพ์การประเมินการอ่านฯติดปพ.5 (ใช้กระดาษยาว)</t>
  </si>
  <si>
    <t>คลิกเพื่อไปพิมพ์การประเมินสมรรถนะติดปพ.5 (ใช้กระดาษยาว)</t>
  </si>
  <si>
    <t>คลิกเพื่อไปพิมพ์การประเมินคุณลักษณะติดปพ.5 (ใช้กระดาษยาว)</t>
  </si>
  <si>
    <t>ไม่มีเกรด</t>
  </si>
  <si>
    <t>1/4</t>
  </si>
  <si>
    <t>(1,2,3)</t>
  </si>
  <si>
    <t>หลังสอบวัดผลกลางภาค</t>
  </si>
  <si>
    <r>
      <rPr>
        <sz val="14"/>
        <color theme="1"/>
        <rFont val="Wingdings"/>
        <charset val="2"/>
      </rPr>
      <t>F</t>
    </r>
    <r>
      <rPr>
        <sz val="14"/>
        <color theme="1"/>
        <rFont val="Angsana New"/>
        <family val="1"/>
      </rPr>
      <t>ดีเยี่ยม (3)       จำนวน</t>
    </r>
  </si>
  <si>
    <r>
      <rPr>
        <sz val="14"/>
        <color theme="1"/>
        <rFont val="Wingdings"/>
        <charset val="2"/>
      </rPr>
      <t>F</t>
    </r>
    <r>
      <rPr>
        <sz val="14"/>
        <color theme="1"/>
        <rFont val="Angsana New"/>
        <family val="1"/>
      </rPr>
      <t>ดี(2)                 จำนวน</t>
    </r>
  </si>
  <si>
    <r>
      <rPr>
        <sz val="14"/>
        <color theme="1"/>
        <rFont val="Wingdings"/>
        <charset val="2"/>
      </rPr>
      <t>F</t>
    </r>
    <r>
      <rPr>
        <sz val="14"/>
        <color theme="1"/>
        <rFont val="Angsana New"/>
        <family val="1"/>
      </rPr>
      <t>ผ่าน(1)           จำนวน</t>
    </r>
  </si>
  <si>
    <r>
      <rPr>
        <sz val="14"/>
        <color theme="1"/>
        <rFont val="Wingdings"/>
        <charset val="2"/>
      </rPr>
      <t>F</t>
    </r>
    <r>
      <rPr>
        <sz val="14"/>
        <color theme="1"/>
        <rFont val="Angsana New"/>
        <family val="1"/>
      </rPr>
      <t>ไม่ผ่าน            จำนวน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</si>
</sst>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0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sz val="16"/>
      <color theme="1"/>
      <name val="Wingdings"/>
      <charset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u/>
      <sz val="14"/>
      <color theme="1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u/>
      <sz val="14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u/>
      <sz val="11"/>
      <name val="Tahoma"/>
      <family val="2"/>
      <charset val="222"/>
      <scheme val="minor"/>
    </font>
    <font>
      <sz val="15"/>
      <color theme="1"/>
      <name val="Angsana New"/>
      <family val="1"/>
    </font>
    <font>
      <sz val="14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Fill="1"/>
    <xf numFmtId="0" fontId="5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3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9" xfId="0" applyFont="1" applyBorder="1"/>
    <xf numFmtId="0" fontId="1" fillId="0" borderId="30" xfId="0" applyFont="1" applyBorder="1"/>
    <xf numFmtId="0" fontId="4" fillId="0" borderId="29" xfId="0" applyFont="1" applyBorder="1"/>
    <xf numFmtId="0" fontId="1" fillId="0" borderId="31" xfId="0" applyFont="1" applyFill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28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textRotation="90" wrapText="1"/>
    </xf>
    <xf numFmtId="2" fontId="1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1" fillId="3" borderId="0" xfId="1" applyFont="1" applyFill="1"/>
    <xf numFmtId="0" fontId="12" fillId="3" borderId="0" xfId="0" applyFont="1" applyFill="1"/>
    <xf numFmtId="0" fontId="11" fillId="4" borderId="0" xfId="1" applyFont="1" applyFill="1"/>
    <xf numFmtId="0" fontId="12" fillId="4" borderId="0" xfId="0" applyFont="1" applyFill="1"/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5" fillId="5" borderId="0" xfId="1" applyFont="1" applyFill="1"/>
    <xf numFmtId="0" fontId="16" fillId="5" borderId="0" xfId="0" applyFont="1" applyFill="1"/>
    <xf numFmtId="0" fontId="10" fillId="3" borderId="0" xfId="1" applyFill="1"/>
    <xf numFmtId="0" fontId="10" fillId="4" borderId="0" xfId="1" applyFill="1"/>
    <xf numFmtId="0" fontId="17" fillId="5" borderId="0" xfId="1" applyFont="1" applyFill="1"/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31" xfId="0" applyFont="1" applyFill="1" applyBorder="1" applyProtection="1">
      <protection locked="0"/>
    </xf>
    <xf numFmtId="49" fontId="3" fillId="2" borderId="31" xfId="0" applyNumberFormat="1" applyFont="1" applyFill="1" applyBorder="1" applyProtection="1">
      <protection locked="0"/>
    </xf>
    <xf numFmtId="0" fontId="3" fillId="2" borderId="31" xfId="0" applyFont="1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7" fontId="14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2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500002</xdr:colOff>
      <xdr:row>2</xdr:row>
      <xdr:rowOff>127012</xdr:rowOff>
    </xdr:from>
    <xdr:to>
      <xdr:col>8</xdr:col>
      <xdr:colOff>561915</xdr:colOff>
      <xdr:row>8</xdr:row>
      <xdr:rowOff>85738</xdr:rowOff>
    </xdr:to>
    <xdr:pic>
      <xdr:nvPicPr>
        <xdr:cNvPr id="21" name="Picture 372" descr="คุณครู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690" y="714387"/>
          <a:ext cx="1427163" cy="17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450273</xdr:colOff>
      <xdr:row>1</xdr:row>
      <xdr:rowOff>43296</xdr:rowOff>
    </xdr:from>
    <xdr:to>
      <xdr:col>9</xdr:col>
      <xdr:colOff>372341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5299364" y="337705"/>
          <a:ext cx="813954" cy="251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28575</xdr:rowOff>
    </xdr:from>
    <xdr:to>
      <xdr:col>9</xdr:col>
      <xdr:colOff>419100</xdr:colOff>
      <xdr:row>2</xdr:row>
      <xdr:rowOff>9525</xdr:rowOff>
    </xdr:to>
    <xdr:sp macro="" textlink="">
      <xdr:nvSpPr>
        <xdr:cNvPr id="2" name="TextBox 1"/>
        <xdr:cNvSpPr txBox="1"/>
      </xdr:nvSpPr>
      <xdr:spPr>
        <a:xfrm>
          <a:off x="5324475" y="323850"/>
          <a:ext cx="8286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9</xdr:col>
      <xdr:colOff>0</xdr:colOff>
      <xdr:row>1</xdr:row>
      <xdr:rowOff>238125</xdr:rowOff>
    </xdr:to>
    <xdr:sp macro="" textlink="">
      <xdr:nvSpPr>
        <xdr:cNvPr id="2" name="TextBox 1"/>
        <xdr:cNvSpPr txBox="1"/>
      </xdr:nvSpPr>
      <xdr:spPr>
        <a:xfrm>
          <a:off x="5695950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17</xdr:col>
      <xdr:colOff>38100</xdr:colOff>
      <xdr:row>1</xdr:row>
      <xdr:rowOff>9525</xdr:rowOff>
    </xdr:from>
    <xdr:to>
      <xdr:col>17</xdr:col>
      <xdr:colOff>561975</xdr:colOff>
      <xdr:row>1</xdr:row>
      <xdr:rowOff>238125</xdr:rowOff>
    </xdr:to>
    <xdr:sp macro="" textlink="">
      <xdr:nvSpPr>
        <xdr:cNvPr id="5" name="TextBox 4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26</xdr:col>
      <xdr:colOff>38100</xdr:colOff>
      <xdr:row>1</xdr:row>
      <xdr:rowOff>9525</xdr:rowOff>
    </xdr:from>
    <xdr:to>
      <xdr:col>26</xdr:col>
      <xdr:colOff>561975</xdr:colOff>
      <xdr:row>1</xdr:row>
      <xdr:rowOff>238125</xdr:rowOff>
    </xdr:to>
    <xdr:sp macro="" textlink="">
      <xdr:nvSpPr>
        <xdr:cNvPr id="6" name="TextBox 5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35</xdr:col>
      <xdr:colOff>38100</xdr:colOff>
      <xdr:row>1</xdr:row>
      <xdr:rowOff>9525</xdr:rowOff>
    </xdr:from>
    <xdr:to>
      <xdr:col>35</xdr:col>
      <xdr:colOff>561975</xdr:colOff>
      <xdr:row>1</xdr:row>
      <xdr:rowOff>238125</xdr:rowOff>
    </xdr:to>
    <xdr:sp macro="" textlink="">
      <xdr:nvSpPr>
        <xdr:cNvPr id="8" name="TextBox 7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44</xdr:col>
      <xdr:colOff>38100</xdr:colOff>
      <xdr:row>1</xdr:row>
      <xdr:rowOff>9525</xdr:rowOff>
    </xdr:from>
    <xdr:to>
      <xdr:col>44</xdr:col>
      <xdr:colOff>561975</xdr:colOff>
      <xdr:row>1</xdr:row>
      <xdr:rowOff>238125</xdr:rowOff>
    </xdr:to>
    <xdr:sp macro="" textlink="">
      <xdr:nvSpPr>
        <xdr:cNvPr id="10" name="TextBox 9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Z/Desktop/&#3619;&#3634;&#3618;&#3594;&#3639;&#3656;&#3629;&#3609;&#3633;&#3585;&#3648;&#3619;&#3637;&#3618;&#3609;&#3617;.1-6%20&#3611;&#3637;25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2.1"/>
      <sheetName val="2.2"/>
      <sheetName val="2.3"/>
      <sheetName val="2.4"/>
      <sheetName val="2.5"/>
      <sheetName val="2.6"/>
      <sheetName val="2.7"/>
      <sheetName val="3.1"/>
      <sheetName val="3.2"/>
      <sheetName val="3.3"/>
      <sheetName val="3.4"/>
      <sheetName val="3.5"/>
      <sheetName val="3.6"/>
      <sheetName val="3.7"/>
      <sheetName val="รายชื่อนักเรียนม.451"/>
      <sheetName val="0"/>
      <sheetName val="Sheet15"/>
      <sheetName val="Sheet12"/>
      <sheetName val="4.1"/>
      <sheetName val="4.2"/>
      <sheetName val="4.3"/>
      <sheetName val="4.4"/>
      <sheetName val="5.1"/>
      <sheetName val="5.2"/>
      <sheetName val="5.3"/>
      <sheetName val="5.4"/>
      <sheetName val="6.1"/>
      <sheetName val="6.2"/>
      <sheetName val="6.3"/>
      <sheetName val="6.4"/>
      <sheetName val="2.8"/>
      <sheetName val="Sheet1"/>
    </sheetNames>
    <sheetDataSet>
      <sheetData sheetId="0"/>
      <sheetData sheetId="1"/>
      <sheetData sheetId="2"/>
      <sheetData sheetId="3">
        <row r="5">
          <cell r="AC5" t="str">
            <v>เด็กชายกฤษดา  พิมวงศ์</v>
          </cell>
        </row>
        <row r="6">
          <cell r="AC6" t="str">
            <v>เด็กชายจุธาวิทย์  กิติราช</v>
          </cell>
        </row>
        <row r="7">
          <cell r="AC7" t="str">
            <v>เด็กชายชัยพร  แพงจักร</v>
          </cell>
        </row>
        <row r="8">
          <cell r="AC8" t="str">
            <v>เด็กชายโชคชัย  โนนยาง</v>
          </cell>
        </row>
        <row r="9">
          <cell r="AC9" t="str">
            <v>เด็กชายทินกร  สารทอง</v>
          </cell>
        </row>
        <row r="10">
          <cell r="AC10" t="str">
            <v>เด็กชายนันทวัฒน์  สมจันทร์</v>
          </cell>
        </row>
        <row r="11">
          <cell r="AC11" t="str">
            <v>เด็กชายผดุงเดช  ศรีโยยา</v>
          </cell>
        </row>
        <row r="12">
          <cell r="AC12" t="str">
            <v>เด็กชายวิสุทธิพงษ์  มุลสุมาลย์</v>
          </cell>
        </row>
        <row r="13">
          <cell r="AC13" t="str">
            <v>เด็กชายวุฒิชัย  จำปาป่า</v>
          </cell>
        </row>
        <row r="14">
          <cell r="AC14" t="str">
            <v>เด็กชายศราวุธ  สุตาสุข</v>
          </cell>
        </row>
        <row r="15">
          <cell r="AC15" t="str">
            <v>เด็กชายอดิศร  แสงกล้า</v>
          </cell>
        </row>
        <row r="16">
          <cell r="AC16" t="str">
            <v>เด็กหญิงจิรภิญญา  คุ้มครอง</v>
          </cell>
        </row>
        <row r="17">
          <cell r="AC17" t="str">
            <v>เด็กหญิงฐิตารีย์  งามพันธ์</v>
          </cell>
        </row>
        <row r="18">
          <cell r="AC18" t="str">
            <v>เด็กหญิงธิดารัตน์  ทวีดี</v>
          </cell>
        </row>
        <row r="19">
          <cell r="AC19" t="str">
            <v>เด็กหญิงธิวรรณดา  จันทน์เทศ</v>
          </cell>
        </row>
        <row r="20">
          <cell r="AC20" t="str">
            <v>เด็กหญิงนิภาพร  วงศ์พุทธะ</v>
          </cell>
        </row>
        <row r="21">
          <cell r="AC21" t="str">
            <v>เด็กหญิงมณศิกาญจน  เหล่าภา</v>
          </cell>
        </row>
        <row r="22">
          <cell r="AC22" t="str">
            <v>เด็กหญิงมุฑิตา  วีระศิริ</v>
          </cell>
        </row>
        <row r="23">
          <cell r="AC23" t="str">
            <v>เด็กหญิงรลิสรา  จันทะเส</v>
          </cell>
        </row>
        <row r="24">
          <cell r="AC24" t="str">
            <v>เด็กหญิงศรีประวรรณ  หาญจันทร์</v>
          </cell>
        </row>
        <row r="25">
          <cell r="AC25" t="str">
            <v>เด็กหญิงศุภสุดา  ดาทวี</v>
          </cell>
        </row>
        <row r="26">
          <cell r="AC26" t="str">
            <v>เด็กหญิงสุนิตา  สุโกพันธ์</v>
          </cell>
        </row>
        <row r="27">
          <cell r="AC27" t="str">
            <v>เด็กหญิงนัฐลดาภรณ์  วิไลพันธ์</v>
          </cell>
        </row>
        <row r="28">
          <cell r="AC28" t="str">
            <v>เด็กชายอาทิตย์  หงษ์สามารถ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2"/>
  <sheetViews>
    <sheetView tabSelected="1" workbookViewId="0">
      <selection activeCell="H12" sqref="H12"/>
    </sheetView>
  </sheetViews>
  <sheetFormatPr defaultRowHeight="23.25" x14ac:dyDescent="0.5"/>
  <cols>
    <col min="1" max="1" width="11.375" style="1" customWidth="1"/>
    <col min="2" max="2" width="10" style="1" customWidth="1"/>
    <col min="3" max="3" width="30.75" style="9" customWidth="1"/>
    <col min="4" max="4" width="9" style="1"/>
    <col min="5" max="7" width="0" style="1" hidden="1" customWidth="1"/>
  </cols>
  <sheetData>
    <row r="1" spans="1:15" ht="24" thickBot="1" x14ac:dyDescent="0.55000000000000004">
      <c r="A1" s="35" t="s">
        <v>1</v>
      </c>
      <c r="B1" s="36"/>
      <c r="C1" s="194" t="s">
        <v>19</v>
      </c>
    </row>
    <row r="2" spans="1:15" ht="24" thickBot="1" x14ac:dyDescent="0.55000000000000004">
      <c r="A2" s="35" t="s">
        <v>2</v>
      </c>
      <c r="B2" s="36"/>
      <c r="C2" s="194" t="s">
        <v>20</v>
      </c>
      <c r="J2" s="58" t="s">
        <v>78</v>
      </c>
      <c r="K2" s="58"/>
      <c r="L2" s="58"/>
      <c r="M2" s="58"/>
      <c r="N2" s="59"/>
      <c r="O2" s="56"/>
    </row>
    <row r="3" spans="1:15" ht="24" thickBot="1" x14ac:dyDescent="0.55000000000000004">
      <c r="A3" s="35" t="s">
        <v>3</v>
      </c>
      <c r="B3" s="36"/>
      <c r="C3" s="195" t="s">
        <v>169</v>
      </c>
      <c r="J3" s="58" t="s">
        <v>79</v>
      </c>
      <c r="K3" s="58"/>
      <c r="L3" s="58"/>
      <c r="M3" s="58"/>
      <c r="N3" s="58"/>
      <c r="O3" s="56"/>
    </row>
    <row r="4" spans="1:15" ht="24" thickBot="1" x14ac:dyDescent="0.55000000000000004">
      <c r="A4" s="35" t="s">
        <v>4</v>
      </c>
      <c r="B4" s="36"/>
      <c r="C4" s="196">
        <v>1</v>
      </c>
      <c r="J4" s="58" t="s">
        <v>80</v>
      </c>
      <c r="K4" s="58"/>
      <c r="L4" s="58"/>
      <c r="M4" s="58"/>
      <c r="N4" s="59"/>
      <c r="O4" s="56"/>
    </row>
    <row r="5" spans="1:15" ht="24" thickBot="1" x14ac:dyDescent="0.55000000000000004">
      <c r="A5" s="37" t="s">
        <v>55</v>
      </c>
      <c r="B5" s="197">
        <v>24</v>
      </c>
      <c r="C5" s="38" t="s">
        <v>52</v>
      </c>
      <c r="J5" s="60" t="s">
        <v>113</v>
      </c>
      <c r="K5" s="60"/>
      <c r="L5" s="60"/>
      <c r="M5" s="61"/>
      <c r="N5" s="61"/>
      <c r="O5" s="57"/>
    </row>
    <row r="6" spans="1:15" ht="24" thickBot="1" x14ac:dyDescent="0.55000000000000004">
      <c r="A6" s="39" t="s">
        <v>8</v>
      </c>
      <c r="B6" s="40"/>
      <c r="C6" s="41" t="s">
        <v>21</v>
      </c>
      <c r="J6" s="60" t="s">
        <v>114</v>
      </c>
      <c r="K6" s="60"/>
      <c r="L6" s="60"/>
      <c r="M6" s="60"/>
      <c r="N6" s="60"/>
      <c r="O6" s="57"/>
    </row>
    <row r="7" spans="1:15" x14ac:dyDescent="0.5">
      <c r="A7" s="3">
        <v>1</v>
      </c>
      <c r="C7" s="198" t="str">
        <f>'[1]1.4'!AC5</f>
        <v>เด็กชายกฤษดา  พิมวงศ์</v>
      </c>
      <c r="J7" s="101" t="s">
        <v>164</v>
      </c>
      <c r="K7" s="101"/>
      <c r="L7" s="101"/>
      <c r="M7" s="101"/>
      <c r="N7" s="102"/>
      <c r="O7" s="102"/>
    </row>
    <row r="8" spans="1:15" x14ac:dyDescent="0.5">
      <c r="A8" s="3">
        <v>2</v>
      </c>
      <c r="C8" s="199" t="str">
        <f>'[1]1.4'!AC6</f>
        <v>เด็กชายจุธาวิทย์  กิติราช</v>
      </c>
    </row>
    <row r="9" spans="1:15" x14ac:dyDescent="0.5">
      <c r="A9" s="3">
        <v>3</v>
      </c>
      <c r="C9" s="199" t="str">
        <f>'[1]1.4'!AC7</f>
        <v>เด็กชายชัยพร  แพงจักร</v>
      </c>
      <c r="J9" s="103" t="s">
        <v>165</v>
      </c>
      <c r="K9" s="103"/>
      <c r="L9" s="103"/>
      <c r="M9" s="103"/>
      <c r="N9" s="103"/>
      <c r="O9" s="103"/>
    </row>
    <row r="10" spans="1:15" x14ac:dyDescent="0.5">
      <c r="A10" s="3">
        <v>4</v>
      </c>
      <c r="C10" s="199" t="str">
        <f>'[1]1.4'!AC8</f>
        <v>เด็กชายโชคชัย  โนนยาง</v>
      </c>
      <c r="J10" s="104" t="s">
        <v>166</v>
      </c>
      <c r="K10" s="104"/>
      <c r="L10" s="104"/>
      <c r="M10" s="104"/>
      <c r="N10" s="104"/>
      <c r="O10" s="104"/>
    </row>
    <row r="11" spans="1:15" x14ac:dyDescent="0.5">
      <c r="A11" s="3">
        <v>5</v>
      </c>
      <c r="C11" s="199" t="str">
        <f>'[1]1.4'!AC9</f>
        <v>เด็กชายทินกร  สารทอง</v>
      </c>
      <c r="J11" s="105" t="s">
        <v>167</v>
      </c>
      <c r="K11" s="105"/>
      <c r="L11" s="105"/>
      <c r="M11" s="105"/>
      <c r="N11" s="105"/>
      <c r="O11" s="105"/>
    </row>
    <row r="12" spans="1:15" x14ac:dyDescent="0.5">
      <c r="A12" s="3">
        <v>6</v>
      </c>
      <c r="C12" s="199" t="str">
        <f>'[1]1.4'!AC10</f>
        <v>เด็กชายนันทวัฒน์  สมจันทร์</v>
      </c>
    </row>
    <row r="13" spans="1:15" x14ac:dyDescent="0.5">
      <c r="A13" s="3">
        <v>7</v>
      </c>
      <c r="C13" s="199" t="str">
        <f>'[1]1.4'!AC11</f>
        <v>เด็กชายผดุงเดช  ศรีโยยา</v>
      </c>
    </row>
    <row r="14" spans="1:15" ht="26.25" x14ac:dyDescent="0.55000000000000004">
      <c r="A14" s="3">
        <v>8</v>
      </c>
      <c r="C14" s="199" t="str">
        <f>'[1]1.4'!AC12</f>
        <v>เด็กชายวิสุทธิพงษ์  มุลสุมาลย์</v>
      </c>
      <c r="D14" s="32" t="s">
        <v>58</v>
      </c>
      <c r="E14" s="2"/>
    </row>
    <row r="15" spans="1:15" x14ac:dyDescent="0.5">
      <c r="A15" s="3">
        <v>9</v>
      </c>
      <c r="C15" s="199" t="str">
        <f>'[1]1.4'!AC13</f>
        <v>เด็กชายวุฒิชัย  จำปาป่า</v>
      </c>
      <c r="D15" s="2" t="s">
        <v>57</v>
      </c>
      <c r="E15" s="2"/>
    </row>
    <row r="16" spans="1:15" x14ac:dyDescent="0.5">
      <c r="A16" s="3">
        <v>10</v>
      </c>
      <c r="C16" s="199" t="str">
        <f>'[1]1.4'!AC14</f>
        <v>เด็กชายศราวุธ  สุตาสุข</v>
      </c>
      <c r="D16" s="2" t="s">
        <v>122</v>
      </c>
      <c r="E16" s="2"/>
    </row>
    <row r="17" spans="1:5" x14ac:dyDescent="0.5">
      <c r="A17" s="3">
        <v>11</v>
      </c>
      <c r="C17" s="199" t="str">
        <f>'[1]1.4'!AC15</f>
        <v>เด็กชายอดิศร  แสงกล้า</v>
      </c>
      <c r="D17" s="2" t="s">
        <v>56</v>
      </c>
      <c r="E17" s="2"/>
    </row>
    <row r="18" spans="1:5" x14ac:dyDescent="0.5">
      <c r="A18" s="3">
        <v>12</v>
      </c>
      <c r="C18" s="199" t="str">
        <f>'[1]1.4'!AC16</f>
        <v>เด็กหญิงจิรภิญญา  คุ้มครอง</v>
      </c>
      <c r="D18" s="2" t="s">
        <v>59</v>
      </c>
    </row>
    <row r="19" spans="1:5" x14ac:dyDescent="0.5">
      <c r="A19" s="3">
        <v>13</v>
      </c>
      <c r="C19" s="199" t="str">
        <f>'[1]1.4'!AC17</f>
        <v>เด็กหญิงฐิตารีย์  งามพันธ์</v>
      </c>
    </row>
    <row r="20" spans="1:5" x14ac:dyDescent="0.5">
      <c r="A20" s="3">
        <v>14</v>
      </c>
      <c r="C20" s="199" t="str">
        <f>'[1]1.4'!AC18</f>
        <v>เด็กหญิงธิดารัตน์  ทวีดี</v>
      </c>
    </row>
    <row r="21" spans="1:5" x14ac:dyDescent="0.5">
      <c r="A21" s="3">
        <v>15</v>
      </c>
      <c r="C21" s="199" t="str">
        <f>'[1]1.4'!AC19</f>
        <v>เด็กหญิงธิวรรณดา  จันทน์เทศ</v>
      </c>
    </row>
    <row r="22" spans="1:5" x14ac:dyDescent="0.5">
      <c r="A22" s="3">
        <v>16</v>
      </c>
      <c r="C22" s="199" t="str">
        <f>'[1]1.4'!AC20</f>
        <v>เด็กหญิงนิภาพร  วงศ์พุทธะ</v>
      </c>
    </row>
    <row r="23" spans="1:5" x14ac:dyDescent="0.5">
      <c r="A23" s="3">
        <v>17</v>
      </c>
      <c r="C23" s="199" t="str">
        <f>'[1]1.4'!AC21</f>
        <v>เด็กหญิงมณศิกาญจน  เหล่าภา</v>
      </c>
    </row>
    <row r="24" spans="1:5" x14ac:dyDescent="0.5">
      <c r="A24" s="3">
        <v>18</v>
      </c>
      <c r="C24" s="199" t="str">
        <f>'[1]1.4'!AC22</f>
        <v>เด็กหญิงมุฑิตา  วีระศิริ</v>
      </c>
    </row>
    <row r="25" spans="1:5" x14ac:dyDescent="0.5">
      <c r="A25" s="3">
        <v>19</v>
      </c>
      <c r="C25" s="199" t="str">
        <f>'[1]1.4'!AC23</f>
        <v>เด็กหญิงรลิสรา  จันทะเส</v>
      </c>
    </row>
    <row r="26" spans="1:5" x14ac:dyDescent="0.5">
      <c r="A26" s="3">
        <v>20</v>
      </c>
      <c r="C26" s="199" t="str">
        <f>'[1]1.4'!AC24</f>
        <v>เด็กหญิงศรีประวรรณ  หาญจันทร์</v>
      </c>
    </row>
    <row r="27" spans="1:5" x14ac:dyDescent="0.5">
      <c r="A27" s="3">
        <v>21</v>
      </c>
      <c r="C27" s="199" t="str">
        <f>'[1]1.4'!AC25</f>
        <v>เด็กหญิงศุภสุดา  ดาทวี</v>
      </c>
    </row>
    <row r="28" spans="1:5" x14ac:dyDescent="0.5">
      <c r="A28" s="3">
        <v>22</v>
      </c>
      <c r="C28" s="199" t="str">
        <f>'[1]1.4'!AC26</f>
        <v>เด็กหญิงสุนิตา  สุโกพันธ์</v>
      </c>
    </row>
    <row r="29" spans="1:5" x14ac:dyDescent="0.5">
      <c r="A29" s="3">
        <v>23</v>
      </c>
      <c r="C29" s="199" t="str">
        <f>'[1]1.4'!AC27</f>
        <v>เด็กหญิงนัฐลดาภรณ์  วิไลพันธ์</v>
      </c>
    </row>
    <row r="30" spans="1:5" x14ac:dyDescent="0.5">
      <c r="A30" s="3">
        <v>24</v>
      </c>
      <c r="C30" s="199" t="str">
        <f>'[1]1.4'!AC28</f>
        <v>เด็กชายอาทิตย์  หงษ์สามารถ</v>
      </c>
    </row>
    <row r="31" spans="1:5" x14ac:dyDescent="0.5">
      <c r="A31" s="3">
        <v>25</v>
      </c>
      <c r="C31" s="199"/>
    </row>
    <row r="32" spans="1:5" x14ac:dyDescent="0.5">
      <c r="A32" s="3">
        <v>26</v>
      </c>
      <c r="C32" s="199"/>
    </row>
    <row r="33" spans="1:3" x14ac:dyDescent="0.5">
      <c r="A33" s="3">
        <v>27</v>
      </c>
      <c r="C33" s="199"/>
    </row>
    <row r="34" spans="1:3" x14ac:dyDescent="0.5">
      <c r="A34" s="3">
        <v>28</v>
      </c>
      <c r="C34" s="199"/>
    </row>
    <row r="35" spans="1:3" x14ac:dyDescent="0.5">
      <c r="A35" s="3">
        <v>29</v>
      </c>
      <c r="C35" s="199"/>
    </row>
    <row r="36" spans="1:3" x14ac:dyDescent="0.5">
      <c r="A36" s="3">
        <v>30</v>
      </c>
      <c r="C36" s="199"/>
    </row>
    <row r="37" spans="1:3" x14ac:dyDescent="0.5">
      <c r="A37" s="3">
        <v>31</v>
      </c>
      <c r="C37" s="199"/>
    </row>
    <row r="38" spans="1:3" x14ac:dyDescent="0.5">
      <c r="A38" s="3">
        <v>32</v>
      </c>
      <c r="C38" s="199"/>
    </row>
    <row r="39" spans="1:3" x14ac:dyDescent="0.5">
      <c r="A39" s="3">
        <v>33</v>
      </c>
      <c r="C39" s="199"/>
    </row>
    <row r="40" spans="1:3" x14ac:dyDescent="0.5">
      <c r="A40" s="3">
        <v>34</v>
      </c>
      <c r="C40" s="199"/>
    </row>
    <row r="41" spans="1:3" x14ac:dyDescent="0.5">
      <c r="A41" s="3">
        <v>35</v>
      </c>
      <c r="C41" s="199"/>
    </row>
    <row r="42" spans="1:3" x14ac:dyDescent="0.5">
      <c r="A42" s="3">
        <v>36</v>
      </c>
      <c r="C42" s="199"/>
    </row>
    <row r="43" spans="1:3" x14ac:dyDescent="0.5">
      <c r="A43" s="3">
        <v>37</v>
      </c>
      <c r="C43" s="199"/>
    </row>
    <row r="44" spans="1:3" x14ac:dyDescent="0.5">
      <c r="A44" s="3">
        <v>38</v>
      </c>
      <c r="C44" s="199"/>
    </row>
    <row r="45" spans="1:3" x14ac:dyDescent="0.5">
      <c r="A45" s="3">
        <v>39</v>
      </c>
      <c r="C45" s="199"/>
    </row>
    <row r="46" spans="1:3" x14ac:dyDescent="0.5">
      <c r="A46" s="3">
        <v>40</v>
      </c>
      <c r="C46" s="199"/>
    </row>
    <row r="47" spans="1:3" x14ac:dyDescent="0.5">
      <c r="A47" s="3">
        <v>41</v>
      </c>
      <c r="C47" s="199"/>
    </row>
    <row r="48" spans="1:3" x14ac:dyDescent="0.5">
      <c r="A48" s="3">
        <v>42</v>
      </c>
      <c r="C48" s="199"/>
    </row>
    <row r="49" spans="1:3" x14ac:dyDescent="0.5">
      <c r="A49" s="3">
        <v>43</v>
      </c>
      <c r="C49" s="199"/>
    </row>
    <row r="50" spans="1:3" x14ac:dyDescent="0.5">
      <c r="A50" s="3">
        <v>44</v>
      </c>
      <c r="C50" s="199"/>
    </row>
    <row r="51" spans="1:3" ht="24" thickBot="1" x14ac:dyDescent="0.55000000000000004">
      <c r="A51" s="3">
        <v>45</v>
      </c>
      <c r="C51" s="200"/>
    </row>
    <row r="52" spans="1:3" x14ac:dyDescent="0.5">
      <c r="C52" s="10"/>
    </row>
    <row r="53" spans="1:3" x14ac:dyDescent="0.5">
      <c r="C53" s="10"/>
    </row>
    <row r="54" spans="1:3" x14ac:dyDescent="0.5">
      <c r="C54" s="10"/>
    </row>
    <row r="55" spans="1:3" x14ac:dyDescent="0.5">
      <c r="C55" s="10"/>
    </row>
    <row r="56" spans="1:3" x14ac:dyDescent="0.5">
      <c r="C56" s="10"/>
    </row>
    <row r="57" spans="1:3" x14ac:dyDescent="0.5">
      <c r="C57" s="10"/>
    </row>
    <row r="58" spans="1:3" x14ac:dyDescent="0.5">
      <c r="C58" s="10"/>
    </row>
    <row r="59" spans="1:3" x14ac:dyDescent="0.5">
      <c r="C59" s="10"/>
    </row>
    <row r="60" spans="1:3" x14ac:dyDescent="0.5">
      <c r="C60" s="10"/>
    </row>
    <row r="61" spans="1:3" x14ac:dyDescent="0.5">
      <c r="C61" s="10"/>
    </row>
    <row r="62" spans="1:3" x14ac:dyDescent="0.5">
      <c r="C62" s="10"/>
    </row>
    <row r="63" spans="1:3" x14ac:dyDescent="0.5">
      <c r="C63" s="10"/>
    </row>
    <row r="64" spans="1:3" x14ac:dyDescent="0.5">
      <c r="C64" s="10"/>
    </row>
    <row r="65" spans="3:3" x14ac:dyDescent="0.5">
      <c r="C65" s="10"/>
    </row>
    <row r="66" spans="3:3" x14ac:dyDescent="0.5">
      <c r="C66" s="10"/>
    </row>
    <row r="67" spans="3:3" x14ac:dyDescent="0.5">
      <c r="C67" s="10"/>
    </row>
    <row r="68" spans="3:3" x14ac:dyDescent="0.5">
      <c r="C68" s="10"/>
    </row>
    <row r="69" spans="3:3" x14ac:dyDescent="0.5">
      <c r="C69" s="10"/>
    </row>
    <row r="70" spans="3:3" x14ac:dyDescent="0.5">
      <c r="C70" s="10"/>
    </row>
    <row r="71" spans="3:3" x14ac:dyDescent="0.5">
      <c r="C71" s="10"/>
    </row>
    <row r="72" spans="3:3" x14ac:dyDescent="0.5">
      <c r="C72" s="10"/>
    </row>
    <row r="73" spans="3:3" x14ac:dyDescent="0.5">
      <c r="C73" s="10"/>
    </row>
    <row r="74" spans="3:3" x14ac:dyDescent="0.5">
      <c r="C74" s="10"/>
    </row>
    <row r="75" spans="3:3" x14ac:dyDescent="0.5">
      <c r="C75" s="10"/>
    </row>
    <row r="76" spans="3:3" x14ac:dyDescent="0.5">
      <c r="C76" s="10"/>
    </row>
    <row r="77" spans="3:3" x14ac:dyDescent="0.5">
      <c r="C77" s="10"/>
    </row>
    <row r="78" spans="3:3" x14ac:dyDescent="0.5">
      <c r="C78" s="10"/>
    </row>
    <row r="79" spans="3:3" x14ac:dyDescent="0.5">
      <c r="C79" s="10"/>
    </row>
    <row r="80" spans="3:3" x14ac:dyDescent="0.5">
      <c r="C80" s="10"/>
    </row>
    <row r="81" spans="3:3" x14ac:dyDescent="0.5">
      <c r="C81" s="10"/>
    </row>
    <row r="82" spans="3:3" x14ac:dyDescent="0.5">
      <c r="C82" s="10"/>
    </row>
    <row r="83" spans="3:3" x14ac:dyDescent="0.5">
      <c r="C83" s="10"/>
    </row>
    <row r="84" spans="3:3" x14ac:dyDescent="0.5">
      <c r="C84" s="10"/>
    </row>
    <row r="85" spans="3:3" x14ac:dyDescent="0.5">
      <c r="C85" s="10"/>
    </row>
    <row r="86" spans="3:3" x14ac:dyDescent="0.5">
      <c r="C86" s="10"/>
    </row>
    <row r="87" spans="3:3" x14ac:dyDescent="0.5">
      <c r="C87" s="10"/>
    </row>
    <row r="88" spans="3:3" x14ac:dyDescent="0.5">
      <c r="C88" s="10"/>
    </row>
    <row r="89" spans="3:3" x14ac:dyDescent="0.5">
      <c r="C89" s="10"/>
    </row>
    <row r="90" spans="3:3" x14ac:dyDescent="0.5">
      <c r="C90" s="10"/>
    </row>
    <row r="91" spans="3:3" x14ac:dyDescent="0.5">
      <c r="C91" s="10"/>
    </row>
    <row r="92" spans="3:3" x14ac:dyDescent="0.5">
      <c r="C92" s="10"/>
    </row>
    <row r="93" spans="3:3" x14ac:dyDescent="0.5">
      <c r="C93" s="10"/>
    </row>
    <row r="94" spans="3:3" x14ac:dyDescent="0.5">
      <c r="C94" s="10"/>
    </row>
    <row r="95" spans="3:3" x14ac:dyDescent="0.5">
      <c r="C95" s="10"/>
    </row>
    <row r="96" spans="3:3" x14ac:dyDescent="0.5">
      <c r="C96" s="10"/>
    </row>
    <row r="97" spans="3:3" x14ac:dyDescent="0.5">
      <c r="C97" s="10"/>
    </row>
    <row r="98" spans="3:3" x14ac:dyDescent="0.5">
      <c r="C98" s="10"/>
    </row>
    <row r="99" spans="3:3" x14ac:dyDescent="0.5">
      <c r="C99" s="10"/>
    </row>
    <row r="100" spans="3:3" x14ac:dyDescent="0.5">
      <c r="C100" s="10"/>
    </row>
    <row r="101" spans="3:3" x14ac:dyDescent="0.5">
      <c r="C101" s="10"/>
    </row>
    <row r="102" spans="3:3" x14ac:dyDescent="0.5">
      <c r="C102" s="10"/>
    </row>
    <row r="103" spans="3:3" x14ac:dyDescent="0.5">
      <c r="C103" s="10"/>
    </row>
    <row r="104" spans="3:3" x14ac:dyDescent="0.5">
      <c r="C104" s="10"/>
    </row>
    <row r="105" spans="3:3" x14ac:dyDescent="0.5">
      <c r="C105" s="10"/>
    </row>
    <row r="106" spans="3:3" x14ac:dyDescent="0.5">
      <c r="C106" s="10"/>
    </row>
    <row r="107" spans="3:3" x14ac:dyDescent="0.5">
      <c r="C107" s="10"/>
    </row>
    <row r="108" spans="3:3" x14ac:dyDescent="0.5">
      <c r="C108" s="10"/>
    </row>
    <row r="109" spans="3:3" x14ac:dyDescent="0.5">
      <c r="C109" s="10"/>
    </row>
    <row r="110" spans="3:3" x14ac:dyDescent="0.5">
      <c r="C110" s="10"/>
    </row>
    <row r="111" spans="3:3" x14ac:dyDescent="0.5">
      <c r="C111" s="10"/>
    </row>
    <row r="112" spans="3:3" x14ac:dyDescent="0.5">
      <c r="C112" s="10"/>
    </row>
  </sheetData>
  <sheetProtection password="9F5A" sheet="1" objects="1" scenarios="1"/>
  <hyperlinks>
    <hyperlink ref="J2:M2" location="ก่อนกลางภาค!A1" display="คลิกเพื่อไปลงคะแนนทักษะการอ่านก่อน"/>
    <hyperlink ref="J3:N3" location="หลังสอบกลางภาค!A1" display="คลิกเพื่อไปลงคะแนนทักษะการอ่านฯหลังกลางภาค"/>
    <hyperlink ref="J4:M4" location="สรุปรายชั้นเรียน!A1" display="คลิกเพื่อไปดูสรุปผลการอ่านฯรายชั้นเรียน"/>
    <hyperlink ref="J5:L5" location="สมรรถนะ5ด้าน!A1" display="คลิกเพื่อลงไปคะแนนสมรรถนะผู้เรียน"/>
    <hyperlink ref="J6:N6" location="สรุปรายชั้นเรียนสมรรถุนะ!A1" display="คลิกเพื่อไปดูสรุปผลการประเมินสมรรถนะฯรายชั้นเรียน"/>
    <hyperlink ref="J7:M7" location="คุณลักษณะอันพึงประสงค์!A1" display="คลิกเพื่อไปลงคะแนนคุณลักษณะอันพึงประสงค์"/>
    <hyperlink ref="J9:O9" location="ติดปพ.5!A1" display="คลิกเพื่อไปพิมพ์การประเมินการอ่านฯติดปพ.5 (ใช้กระดาษยาว)"/>
    <hyperlink ref="J10:O10" location="'ติดปพ.5(2)'!A1" display="คลิกเพื่อไปพิมพ์การประเมินสมรรถนะติดปพ.5 (ใช้กระดาษยาว)"/>
    <hyperlink ref="J11:O11" location="'ติดปพ.5(3)'!A1" display="คลิกเพื่อไปพิมพ์การประเมินคุณลักษณะติดปพ.5 (ใช้กระดาษยาว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7"/>
  <sheetViews>
    <sheetView view="pageBreakPreview" topLeftCell="A13" zoomScaleSheetLayoutView="100" workbookViewId="0">
      <selection activeCell="N25" sqref="N25"/>
    </sheetView>
  </sheetViews>
  <sheetFormatPr defaultRowHeight="23.25" x14ac:dyDescent="0.5"/>
  <cols>
    <col min="1" max="1" width="5.375" style="3" customWidth="1"/>
    <col min="2" max="2" width="25.875" style="1" customWidth="1"/>
    <col min="3" max="3" width="5.375" style="1" customWidth="1"/>
    <col min="4" max="5" width="4.75" style="1" customWidth="1"/>
    <col min="6" max="6" width="5.25" style="1" customWidth="1"/>
    <col min="7" max="7" width="5" style="1" customWidth="1"/>
    <col min="8" max="8" width="5.875" style="1" customWidth="1"/>
    <col min="9" max="9" width="5.5" style="1" customWidth="1"/>
    <col min="10" max="10" width="5.25" style="1" customWidth="1"/>
    <col min="11" max="11" width="6.875" style="1" customWidth="1"/>
    <col min="12" max="12" width="8.125" style="1" customWidth="1"/>
    <col min="13" max="13" width="11.25" style="1" customWidth="1"/>
    <col min="16" max="16" width="9.125" bestFit="1" customWidth="1"/>
  </cols>
  <sheetData>
    <row r="1" spans="1:16" ht="24" thickBot="1" x14ac:dyDescent="0.55000000000000004">
      <c r="A1" s="117" t="s">
        <v>158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6" ht="93" x14ac:dyDescent="0.5">
      <c r="A2" s="181" t="s">
        <v>8</v>
      </c>
      <c r="B2" s="184" t="s">
        <v>155</v>
      </c>
      <c r="C2" s="97" t="s">
        <v>156</v>
      </c>
      <c r="D2" s="97" t="s">
        <v>136</v>
      </c>
      <c r="E2" s="97" t="s">
        <v>137</v>
      </c>
      <c r="F2" s="97" t="s">
        <v>138</v>
      </c>
      <c r="G2" s="97" t="s">
        <v>151</v>
      </c>
      <c r="H2" s="97" t="s">
        <v>152</v>
      </c>
      <c r="I2" s="97" t="s">
        <v>153</v>
      </c>
      <c r="J2" s="97" t="s">
        <v>154</v>
      </c>
      <c r="K2" s="90" t="s">
        <v>12</v>
      </c>
      <c r="L2" s="98" t="s">
        <v>157</v>
      </c>
    </row>
    <row r="3" spans="1:16" ht="24" thickBot="1" x14ac:dyDescent="0.55000000000000004">
      <c r="A3" s="183"/>
      <c r="B3" s="186"/>
      <c r="C3" s="92">
        <v>3</v>
      </c>
      <c r="D3" s="92">
        <v>3</v>
      </c>
      <c r="E3" s="92">
        <v>3</v>
      </c>
      <c r="F3" s="92">
        <v>3</v>
      </c>
      <c r="G3" s="92">
        <v>3</v>
      </c>
      <c r="H3" s="92">
        <v>3</v>
      </c>
      <c r="I3" s="92">
        <v>3</v>
      </c>
      <c r="J3" s="92">
        <v>3</v>
      </c>
      <c r="K3" s="92">
        <v>24</v>
      </c>
      <c r="L3" s="20" t="s">
        <v>170</v>
      </c>
      <c r="M3" s="13" t="s">
        <v>159</v>
      </c>
      <c r="N3" s="1"/>
      <c r="O3" s="1"/>
      <c r="P3" s="13" t="s">
        <v>18</v>
      </c>
    </row>
    <row r="4" spans="1:16" s="44" customFormat="1" ht="15.95" customHeight="1" x14ac:dyDescent="0.2">
      <c r="A4" s="5">
        <v>1</v>
      </c>
      <c r="B4" s="45" t="str">
        <f>หน้าแรก!C7</f>
        <v>เด็กชายกฤษดา  พิมวงศ์</v>
      </c>
      <c r="C4" s="5">
        <f>คุณลักษณะอันพึงประสงค์!G7</f>
        <v>3</v>
      </c>
      <c r="D4" s="5">
        <f>คุณลักษณะอันพึงประสงค์!J7</f>
        <v>3</v>
      </c>
      <c r="E4" s="5">
        <f>คุณลักษณะอันพึงประสงค์!L7</f>
        <v>3</v>
      </c>
      <c r="F4" s="5">
        <f>คุณลักษณะอันพึงประสงค์!O7</f>
        <v>3</v>
      </c>
      <c r="G4" s="5">
        <f>คุณลักษณะอันพึงประสงค์!T7</f>
        <v>3</v>
      </c>
      <c r="H4" s="5">
        <f>คุณลักษณะอันพึงประสงค์!W7</f>
        <v>3</v>
      </c>
      <c r="I4" s="5">
        <f>คุณลักษณะอันพึงประสงค์!AA7</f>
        <v>3</v>
      </c>
      <c r="J4" s="5">
        <f>คุณลักษณะอันพึงประสงค์!AD7</f>
        <v>3</v>
      </c>
      <c r="K4" s="5">
        <f>คุณลักษณะอันพึงประสงค์!AE7</f>
        <v>24</v>
      </c>
      <c r="L4" s="5" t="str">
        <f>คุณลักษณะอันพึงประสงค์!AF7</f>
        <v>3</v>
      </c>
      <c r="M4" s="13" t="s">
        <v>160</v>
      </c>
      <c r="N4" s="13">
        <f>COUNTIF(L4:L27,3)</f>
        <v>1</v>
      </c>
      <c r="O4" s="28" t="s">
        <v>52</v>
      </c>
      <c r="P4" s="100">
        <f>+(100/N8)*N4</f>
        <v>4.166666666666667</v>
      </c>
    </row>
    <row r="5" spans="1:16" s="44" customFormat="1" ht="15.95" customHeight="1" x14ac:dyDescent="0.2">
      <c r="A5" s="81">
        <v>2</v>
      </c>
      <c r="B5" s="46" t="str">
        <f>หน้าแรก!C8</f>
        <v>เด็กชายจุธาวิทย์  กิติราช</v>
      </c>
      <c r="C5" s="81">
        <f>คุณลักษณะอันพึงประสงค์!G8</f>
        <v>0</v>
      </c>
      <c r="D5" s="81">
        <f>คุณลักษณะอันพึงประสงค์!J8</f>
        <v>0</v>
      </c>
      <c r="E5" s="81">
        <f>คุณลักษณะอันพึงประสงค์!L8</f>
        <v>0</v>
      </c>
      <c r="F5" s="81">
        <f>คุณลักษณะอันพึงประสงค์!O8</f>
        <v>0</v>
      </c>
      <c r="G5" s="81">
        <f>คุณลักษณะอันพึงประสงค์!T8</f>
        <v>2</v>
      </c>
      <c r="H5" s="81">
        <f>คุณลักษณะอันพึงประสงค์!W8</f>
        <v>2</v>
      </c>
      <c r="I5" s="81">
        <f>คุณลักษณะอันพึงประสงค์!AA8</f>
        <v>2</v>
      </c>
      <c r="J5" s="81">
        <f>คุณลักษณะอันพึงประสงค์!AD8</f>
        <v>2</v>
      </c>
      <c r="K5" s="81">
        <f>คุณลักษณะอันพึงประสงค์!AE8</f>
        <v>8</v>
      </c>
      <c r="L5" s="81" t="str">
        <f>คุณลักษณะอันพึงประสงค์!AF8</f>
        <v>1</v>
      </c>
      <c r="M5" s="13" t="s">
        <v>161</v>
      </c>
      <c r="N5" s="13">
        <f>COUNTIF(L4:L27,2)</f>
        <v>0</v>
      </c>
      <c r="O5" s="28" t="s">
        <v>52</v>
      </c>
      <c r="P5" s="13">
        <f>+(100/N8)*N5</f>
        <v>0</v>
      </c>
    </row>
    <row r="6" spans="1:16" s="44" customFormat="1" ht="15.95" customHeight="1" x14ac:dyDescent="0.2">
      <c r="A6" s="81">
        <v>3</v>
      </c>
      <c r="B6" s="46" t="str">
        <f>หน้าแรก!C9</f>
        <v>เด็กชายชัยพร  แพงจักร</v>
      </c>
      <c r="C6" s="81">
        <f>คุณลักษณะอันพึงประสงค์!G9</f>
        <v>0</v>
      </c>
      <c r="D6" s="81">
        <f>คุณลักษณะอันพึงประสงค์!J9</f>
        <v>0</v>
      </c>
      <c r="E6" s="81">
        <f>คุณลักษณะอันพึงประสงค์!L9</f>
        <v>0</v>
      </c>
      <c r="F6" s="81">
        <f>คุณลักษณะอันพึงประสงค์!O9</f>
        <v>0</v>
      </c>
      <c r="G6" s="81">
        <f>คุณลักษณะอันพึงประสงค์!T9</f>
        <v>0</v>
      </c>
      <c r="H6" s="81">
        <f>คุณลักษณะอันพึงประสงค์!W9</f>
        <v>0</v>
      </c>
      <c r="I6" s="81">
        <f>คุณลักษณะอันพึงประสงค์!AA9</f>
        <v>0</v>
      </c>
      <c r="J6" s="81">
        <f>คุณลักษณะอันพึงประสงค์!AD9</f>
        <v>0</v>
      </c>
      <c r="K6" s="81">
        <f>คุณลักษณะอันพึงประสงค์!AE9</f>
        <v>0</v>
      </c>
      <c r="L6" s="81" t="b">
        <f>คุณลักษณะอันพึงประสงค์!AF9</f>
        <v>0</v>
      </c>
      <c r="M6" s="13" t="s">
        <v>162</v>
      </c>
      <c r="N6" s="13">
        <f>COUNTIF(L4:L27,1)</f>
        <v>1</v>
      </c>
      <c r="O6" s="28" t="s">
        <v>52</v>
      </c>
      <c r="P6" s="100">
        <f>+(100/N8)*N6</f>
        <v>4.166666666666667</v>
      </c>
    </row>
    <row r="7" spans="1:16" s="44" customFormat="1" ht="15.95" customHeight="1" x14ac:dyDescent="0.2">
      <c r="A7" s="81">
        <v>4</v>
      </c>
      <c r="B7" s="46" t="str">
        <f>หน้าแรก!C10</f>
        <v>เด็กชายโชคชัย  โนนยาง</v>
      </c>
      <c r="C7" s="81">
        <f>คุณลักษณะอันพึงประสงค์!G10</f>
        <v>0</v>
      </c>
      <c r="D7" s="81">
        <f>คุณลักษณะอันพึงประสงค์!J10</f>
        <v>0</v>
      </c>
      <c r="E7" s="81">
        <f>คุณลักษณะอันพึงประสงค์!L10</f>
        <v>0</v>
      </c>
      <c r="F7" s="81">
        <f>คุณลักษณะอันพึงประสงค์!O10</f>
        <v>0</v>
      </c>
      <c r="G7" s="81">
        <f>คุณลักษณะอันพึงประสงค์!T10</f>
        <v>0</v>
      </c>
      <c r="H7" s="81">
        <f>คุณลักษณะอันพึงประสงค์!W10</f>
        <v>0</v>
      </c>
      <c r="I7" s="81">
        <f>คุณลักษณะอันพึงประสงค์!AA10</f>
        <v>0</v>
      </c>
      <c r="J7" s="81">
        <f>คุณลักษณะอันพึงประสงค์!AD10</f>
        <v>0</v>
      </c>
      <c r="K7" s="81">
        <f>คุณลักษณะอันพึงประสงค์!AE10</f>
        <v>0</v>
      </c>
      <c r="L7" s="81" t="b">
        <f>คุณลักษณะอันพึงประสงค์!AF10</f>
        <v>0</v>
      </c>
      <c r="M7" s="13" t="s">
        <v>168</v>
      </c>
      <c r="N7" s="13">
        <f>+N8-(N4+N5+N6)</f>
        <v>22</v>
      </c>
      <c r="O7" s="28" t="s">
        <v>52</v>
      </c>
      <c r="P7" s="100">
        <f>+(100/N8)*N7</f>
        <v>91.666666666666671</v>
      </c>
    </row>
    <row r="8" spans="1:16" s="44" customFormat="1" ht="15.95" customHeight="1" thickBot="1" x14ac:dyDescent="0.25">
      <c r="A8" s="81">
        <v>5</v>
      </c>
      <c r="B8" s="46" t="str">
        <f>หน้าแรก!C11</f>
        <v>เด็กชายทินกร  สารทอง</v>
      </c>
      <c r="C8" s="81">
        <f>คุณลักษณะอันพึงประสงค์!G11</f>
        <v>0</v>
      </c>
      <c r="D8" s="81">
        <f>คุณลักษณะอันพึงประสงค์!J11</f>
        <v>0</v>
      </c>
      <c r="E8" s="81">
        <f>คุณลักษณะอันพึงประสงค์!L11</f>
        <v>0</v>
      </c>
      <c r="F8" s="81">
        <f>คุณลักษณะอันพึงประสงค์!O11</f>
        <v>0</v>
      </c>
      <c r="G8" s="81">
        <f>คุณลักษณะอันพึงประสงค์!T11</f>
        <v>0</v>
      </c>
      <c r="H8" s="81">
        <f>คุณลักษณะอันพึงประสงค์!W11</f>
        <v>0</v>
      </c>
      <c r="I8" s="81">
        <f>คุณลักษณะอันพึงประสงค์!AA11</f>
        <v>0</v>
      </c>
      <c r="J8" s="81">
        <f>คุณลักษณะอันพึงประสงค์!AD11</f>
        <v>0</v>
      </c>
      <c r="K8" s="81">
        <f>คุณลักษณะอันพึงประสงค์!AE11</f>
        <v>0</v>
      </c>
      <c r="L8" s="81" t="b">
        <f>คุณลักษณะอันพึงประสงค์!AF11</f>
        <v>0</v>
      </c>
      <c r="M8" s="13" t="s">
        <v>163</v>
      </c>
      <c r="N8" s="99">
        <f>หน้าแรก!$B$5</f>
        <v>24</v>
      </c>
      <c r="O8" s="28" t="s">
        <v>52</v>
      </c>
      <c r="P8" s="99">
        <f>SUM(P4:P7)</f>
        <v>100</v>
      </c>
    </row>
    <row r="9" spans="1:16" s="44" customFormat="1" ht="15.95" customHeight="1" thickTop="1" x14ac:dyDescent="0.2">
      <c r="A9" s="81">
        <v>6</v>
      </c>
      <c r="B9" s="46" t="str">
        <f>หน้าแรก!C12</f>
        <v>เด็กชายนันทวัฒน์  สมจันทร์</v>
      </c>
      <c r="C9" s="81">
        <f>คุณลักษณะอันพึงประสงค์!G12</f>
        <v>0</v>
      </c>
      <c r="D9" s="81">
        <f>คุณลักษณะอันพึงประสงค์!J12</f>
        <v>0</v>
      </c>
      <c r="E9" s="81">
        <f>คุณลักษณะอันพึงประสงค์!L12</f>
        <v>0</v>
      </c>
      <c r="F9" s="81">
        <f>คุณลักษณะอันพึงประสงค์!O12</f>
        <v>0</v>
      </c>
      <c r="G9" s="81">
        <f>คุณลักษณะอันพึงประสงค์!T12</f>
        <v>0</v>
      </c>
      <c r="H9" s="81">
        <f>คุณลักษณะอันพึงประสงค์!W12</f>
        <v>0</v>
      </c>
      <c r="I9" s="81">
        <f>คุณลักษณะอันพึงประสงค์!AA12</f>
        <v>0</v>
      </c>
      <c r="J9" s="81">
        <f>คุณลักษณะอันพึงประสงค์!AD12</f>
        <v>0</v>
      </c>
      <c r="K9" s="81">
        <f>คุณลักษณะอันพึงประสงค์!AE12</f>
        <v>0</v>
      </c>
      <c r="L9" s="81" t="b">
        <f>คุณลักษณะอันพึงประสงค์!AF12</f>
        <v>0</v>
      </c>
      <c r="M9" s="87"/>
    </row>
    <row r="10" spans="1:16" s="44" customFormat="1" ht="15.95" customHeight="1" x14ac:dyDescent="0.2">
      <c r="A10" s="81">
        <v>7</v>
      </c>
      <c r="B10" s="46" t="str">
        <f>หน้าแรก!C13</f>
        <v>เด็กชายผดุงเดช  ศรีโยยา</v>
      </c>
      <c r="C10" s="81">
        <f>คุณลักษณะอันพึงประสงค์!G13</f>
        <v>0</v>
      </c>
      <c r="D10" s="81">
        <f>คุณลักษณะอันพึงประสงค์!J13</f>
        <v>0</v>
      </c>
      <c r="E10" s="81">
        <f>คุณลักษณะอันพึงประสงค์!L13</f>
        <v>0</v>
      </c>
      <c r="F10" s="81">
        <f>คุณลักษณะอันพึงประสงค์!O13</f>
        <v>0</v>
      </c>
      <c r="G10" s="81">
        <f>คุณลักษณะอันพึงประสงค์!T13</f>
        <v>0</v>
      </c>
      <c r="H10" s="81">
        <f>คุณลักษณะอันพึงประสงค์!W13</f>
        <v>0</v>
      </c>
      <c r="I10" s="81">
        <f>คุณลักษณะอันพึงประสงค์!AA13</f>
        <v>0</v>
      </c>
      <c r="J10" s="81">
        <f>คุณลักษณะอันพึงประสงค์!AD13</f>
        <v>0</v>
      </c>
      <c r="K10" s="81">
        <f>คุณลักษณะอันพึงประสงค์!AE13</f>
        <v>0</v>
      </c>
      <c r="L10" s="81" t="b">
        <f>คุณลักษณะอันพึงประสงค์!AF13</f>
        <v>0</v>
      </c>
      <c r="M10" s="87"/>
    </row>
    <row r="11" spans="1:16" s="44" customFormat="1" ht="15.95" customHeight="1" x14ac:dyDescent="0.2">
      <c r="A11" s="81">
        <v>8</v>
      </c>
      <c r="B11" s="46" t="str">
        <f>หน้าแรก!C14</f>
        <v>เด็กชายวิสุทธิพงษ์  มุลสุมาลย์</v>
      </c>
      <c r="C11" s="81">
        <f>คุณลักษณะอันพึงประสงค์!G14</f>
        <v>0</v>
      </c>
      <c r="D11" s="81">
        <f>คุณลักษณะอันพึงประสงค์!J14</f>
        <v>0</v>
      </c>
      <c r="E11" s="81">
        <f>คุณลักษณะอันพึงประสงค์!L14</f>
        <v>0</v>
      </c>
      <c r="F11" s="81">
        <f>คุณลักษณะอันพึงประสงค์!O14</f>
        <v>0</v>
      </c>
      <c r="G11" s="81">
        <f>คุณลักษณะอันพึงประสงค์!T14</f>
        <v>0</v>
      </c>
      <c r="H11" s="81">
        <f>คุณลักษณะอันพึงประสงค์!W14</f>
        <v>0</v>
      </c>
      <c r="I11" s="81">
        <f>คุณลักษณะอันพึงประสงค์!AA14</f>
        <v>0</v>
      </c>
      <c r="J11" s="81">
        <f>คุณลักษณะอันพึงประสงค์!AD14</f>
        <v>0</v>
      </c>
      <c r="K11" s="81">
        <f>คุณลักษณะอันพึงประสงค์!AE14</f>
        <v>0</v>
      </c>
      <c r="L11" s="81" t="b">
        <f>คุณลักษณะอันพึงประสงค์!AF14</f>
        <v>0</v>
      </c>
      <c r="M11" s="87"/>
    </row>
    <row r="12" spans="1:16" s="44" customFormat="1" ht="15.95" customHeight="1" x14ac:dyDescent="0.2">
      <c r="A12" s="81">
        <v>9</v>
      </c>
      <c r="B12" s="46" t="str">
        <f>หน้าแรก!C15</f>
        <v>เด็กชายวุฒิชัย  จำปาป่า</v>
      </c>
      <c r="C12" s="81">
        <f>คุณลักษณะอันพึงประสงค์!G15</f>
        <v>0</v>
      </c>
      <c r="D12" s="81">
        <f>คุณลักษณะอันพึงประสงค์!J15</f>
        <v>0</v>
      </c>
      <c r="E12" s="81">
        <f>คุณลักษณะอันพึงประสงค์!L15</f>
        <v>0</v>
      </c>
      <c r="F12" s="81">
        <f>คุณลักษณะอันพึงประสงค์!O15</f>
        <v>0</v>
      </c>
      <c r="G12" s="81">
        <f>คุณลักษณะอันพึงประสงค์!T15</f>
        <v>0</v>
      </c>
      <c r="H12" s="81">
        <f>คุณลักษณะอันพึงประสงค์!W15</f>
        <v>0</v>
      </c>
      <c r="I12" s="81">
        <f>คุณลักษณะอันพึงประสงค์!AA15</f>
        <v>0</v>
      </c>
      <c r="J12" s="81">
        <f>คุณลักษณะอันพึงประสงค์!AD15</f>
        <v>0</v>
      </c>
      <c r="K12" s="81">
        <f>คุณลักษณะอันพึงประสงค์!AE15</f>
        <v>0</v>
      </c>
      <c r="L12" s="81" t="b">
        <f>คุณลักษณะอันพึงประสงค์!AF15</f>
        <v>0</v>
      </c>
      <c r="M12" s="87"/>
    </row>
    <row r="13" spans="1:16" s="44" customFormat="1" ht="15.95" customHeight="1" x14ac:dyDescent="0.2">
      <c r="A13" s="81">
        <v>10</v>
      </c>
      <c r="B13" s="46" t="str">
        <f>หน้าแรก!C16</f>
        <v>เด็กชายศราวุธ  สุตาสุข</v>
      </c>
      <c r="C13" s="81">
        <f>คุณลักษณะอันพึงประสงค์!G16</f>
        <v>0</v>
      </c>
      <c r="D13" s="81">
        <f>คุณลักษณะอันพึงประสงค์!J16</f>
        <v>0</v>
      </c>
      <c r="E13" s="81">
        <f>คุณลักษณะอันพึงประสงค์!L16</f>
        <v>0</v>
      </c>
      <c r="F13" s="81">
        <f>คุณลักษณะอันพึงประสงค์!O16</f>
        <v>0</v>
      </c>
      <c r="G13" s="81">
        <f>คุณลักษณะอันพึงประสงค์!T16</f>
        <v>0</v>
      </c>
      <c r="H13" s="81">
        <f>คุณลักษณะอันพึงประสงค์!W16</f>
        <v>0</v>
      </c>
      <c r="I13" s="81">
        <f>คุณลักษณะอันพึงประสงค์!AA16</f>
        <v>0</v>
      </c>
      <c r="J13" s="81">
        <f>คุณลักษณะอันพึงประสงค์!AD16</f>
        <v>0</v>
      </c>
      <c r="K13" s="81">
        <f>คุณลักษณะอันพึงประสงค์!AE16</f>
        <v>0</v>
      </c>
      <c r="L13" s="81" t="b">
        <f>คุณลักษณะอันพึงประสงค์!AF16</f>
        <v>0</v>
      </c>
      <c r="M13" s="87"/>
    </row>
    <row r="14" spans="1:16" s="44" customFormat="1" ht="15.95" customHeight="1" x14ac:dyDescent="0.2">
      <c r="A14" s="81">
        <v>11</v>
      </c>
      <c r="B14" s="46" t="str">
        <f>หน้าแรก!C17</f>
        <v>เด็กชายอดิศร  แสงกล้า</v>
      </c>
      <c r="C14" s="81">
        <f>คุณลักษณะอันพึงประสงค์!G17</f>
        <v>0</v>
      </c>
      <c r="D14" s="81">
        <f>คุณลักษณะอันพึงประสงค์!J17</f>
        <v>0</v>
      </c>
      <c r="E14" s="81">
        <f>คุณลักษณะอันพึงประสงค์!L17</f>
        <v>0</v>
      </c>
      <c r="F14" s="81">
        <f>คุณลักษณะอันพึงประสงค์!O17</f>
        <v>0</v>
      </c>
      <c r="G14" s="81">
        <f>คุณลักษณะอันพึงประสงค์!T17</f>
        <v>0</v>
      </c>
      <c r="H14" s="81">
        <f>คุณลักษณะอันพึงประสงค์!W17</f>
        <v>0</v>
      </c>
      <c r="I14" s="81">
        <f>คุณลักษณะอันพึงประสงค์!AA17</f>
        <v>0</v>
      </c>
      <c r="J14" s="81">
        <f>คุณลักษณะอันพึงประสงค์!AD17</f>
        <v>0</v>
      </c>
      <c r="K14" s="81">
        <f>คุณลักษณะอันพึงประสงค์!AE17</f>
        <v>0</v>
      </c>
      <c r="L14" s="81" t="b">
        <f>คุณลักษณะอันพึงประสงค์!AF17</f>
        <v>0</v>
      </c>
      <c r="M14" s="87"/>
    </row>
    <row r="15" spans="1:16" s="44" customFormat="1" ht="15.95" customHeight="1" x14ac:dyDescent="0.2">
      <c r="A15" s="81">
        <v>12</v>
      </c>
      <c r="B15" s="46" t="str">
        <f>หน้าแรก!C18</f>
        <v>เด็กหญิงจิรภิญญา  คุ้มครอง</v>
      </c>
      <c r="C15" s="81">
        <f>คุณลักษณะอันพึงประสงค์!G18</f>
        <v>0</v>
      </c>
      <c r="D15" s="81">
        <f>คุณลักษณะอันพึงประสงค์!J18</f>
        <v>0</v>
      </c>
      <c r="E15" s="81">
        <f>คุณลักษณะอันพึงประสงค์!L18</f>
        <v>0</v>
      </c>
      <c r="F15" s="81">
        <f>คุณลักษณะอันพึงประสงค์!O18</f>
        <v>0</v>
      </c>
      <c r="G15" s="81">
        <f>คุณลักษณะอันพึงประสงค์!T18</f>
        <v>0</v>
      </c>
      <c r="H15" s="81">
        <f>คุณลักษณะอันพึงประสงค์!W18</f>
        <v>0</v>
      </c>
      <c r="I15" s="81">
        <f>คุณลักษณะอันพึงประสงค์!AA18</f>
        <v>0</v>
      </c>
      <c r="J15" s="81">
        <f>คุณลักษณะอันพึงประสงค์!AD18</f>
        <v>0</v>
      </c>
      <c r="K15" s="81">
        <f>คุณลักษณะอันพึงประสงค์!AE18</f>
        <v>0</v>
      </c>
      <c r="L15" s="81" t="b">
        <f>คุณลักษณะอันพึงประสงค์!AF18</f>
        <v>0</v>
      </c>
      <c r="M15" s="87"/>
    </row>
    <row r="16" spans="1:16" s="44" customFormat="1" ht="15.95" customHeight="1" x14ac:dyDescent="0.2">
      <c r="A16" s="81">
        <v>13</v>
      </c>
      <c r="B16" s="46" t="str">
        <f>หน้าแรก!C19</f>
        <v>เด็กหญิงฐิตารีย์  งามพันธ์</v>
      </c>
      <c r="C16" s="81">
        <f>คุณลักษณะอันพึงประสงค์!G19</f>
        <v>0</v>
      </c>
      <c r="D16" s="81">
        <f>คุณลักษณะอันพึงประสงค์!J19</f>
        <v>0</v>
      </c>
      <c r="E16" s="81">
        <f>คุณลักษณะอันพึงประสงค์!L19</f>
        <v>0</v>
      </c>
      <c r="F16" s="81">
        <f>คุณลักษณะอันพึงประสงค์!O19</f>
        <v>0</v>
      </c>
      <c r="G16" s="81">
        <f>คุณลักษณะอันพึงประสงค์!T19</f>
        <v>0</v>
      </c>
      <c r="H16" s="81">
        <f>คุณลักษณะอันพึงประสงค์!W19</f>
        <v>0</v>
      </c>
      <c r="I16" s="81">
        <f>คุณลักษณะอันพึงประสงค์!AA19</f>
        <v>0</v>
      </c>
      <c r="J16" s="81">
        <f>คุณลักษณะอันพึงประสงค์!AD19</f>
        <v>0</v>
      </c>
      <c r="K16" s="81">
        <f>คุณลักษณะอันพึงประสงค์!AE19</f>
        <v>0</v>
      </c>
      <c r="L16" s="81" t="b">
        <f>คุณลักษณะอันพึงประสงค์!AF19</f>
        <v>0</v>
      </c>
      <c r="M16" s="87"/>
    </row>
    <row r="17" spans="1:13" s="44" customFormat="1" ht="15.95" customHeight="1" x14ac:dyDescent="0.2">
      <c r="A17" s="81">
        <v>14</v>
      </c>
      <c r="B17" s="46" t="str">
        <f>หน้าแรก!C20</f>
        <v>เด็กหญิงธิดารัตน์  ทวีดี</v>
      </c>
      <c r="C17" s="81">
        <f>คุณลักษณะอันพึงประสงค์!G20</f>
        <v>0</v>
      </c>
      <c r="D17" s="81">
        <f>คุณลักษณะอันพึงประสงค์!J20</f>
        <v>0</v>
      </c>
      <c r="E17" s="81">
        <f>คุณลักษณะอันพึงประสงค์!L20</f>
        <v>0</v>
      </c>
      <c r="F17" s="81">
        <f>คุณลักษณะอันพึงประสงค์!O20</f>
        <v>0</v>
      </c>
      <c r="G17" s="81">
        <f>คุณลักษณะอันพึงประสงค์!T20</f>
        <v>0</v>
      </c>
      <c r="H17" s="81">
        <f>คุณลักษณะอันพึงประสงค์!W20</f>
        <v>0</v>
      </c>
      <c r="I17" s="81">
        <f>คุณลักษณะอันพึงประสงค์!AA20</f>
        <v>0</v>
      </c>
      <c r="J17" s="81">
        <f>คุณลักษณะอันพึงประสงค์!AD20</f>
        <v>0</v>
      </c>
      <c r="K17" s="81">
        <f>คุณลักษณะอันพึงประสงค์!AE20</f>
        <v>0</v>
      </c>
      <c r="L17" s="81" t="b">
        <f>คุณลักษณะอันพึงประสงค์!AF20</f>
        <v>0</v>
      </c>
      <c r="M17" s="87"/>
    </row>
    <row r="18" spans="1:13" s="44" customFormat="1" ht="15.95" customHeight="1" x14ac:dyDescent="0.2">
      <c r="A18" s="81">
        <v>15</v>
      </c>
      <c r="B18" s="46" t="str">
        <f>หน้าแรก!C21</f>
        <v>เด็กหญิงธิวรรณดา  จันทน์เทศ</v>
      </c>
      <c r="C18" s="81">
        <f>คุณลักษณะอันพึงประสงค์!G21</f>
        <v>0</v>
      </c>
      <c r="D18" s="81">
        <f>คุณลักษณะอันพึงประสงค์!J21</f>
        <v>0</v>
      </c>
      <c r="E18" s="81">
        <f>คุณลักษณะอันพึงประสงค์!L21</f>
        <v>0</v>
      </c>
      <c r="F18" s="81">
        <f>คุณลักษณะอันพึงประสงค์!O21</f>
        <v>0</v>
      </c>
      <c r="G18" s="81">
        <f>คุณลักษณะอันพึงประสงค์!T21</f>
        <v>0</v>
      </c>
      <c r="H18" s="81">
        <f>คุณลักษณะอันพึงประสงค์!W21</f>
        <v>0</v>
      </c>
      <c r="I18" s="81">
        <f>คุณลักษณะอันพึงประสงค์!AA21</f>
        <v>0</v>
      </c>
      <c r="J18" s="81">
        <f>คุณลักษณะอันพึงประสงค์!AD21</f>
        <v>0</v>
      </c>
      <c r="K18" s="81">
        <f>คุณลักษณะอันพึงประสงค์!AE21</f>
        <v>0</v>
      </c>
      <c r="L18" s="81" t="b">
        <f>คุณลักษณะอันพึงประสงค์!AF21</f>
        <v>0</v>
      </c>
      <c r="M18" s="87"/>
    </row>
    <row r="19" spans="1:13" s="44" customFormat="1" ht="15.95" customHeight="1" x14ac:dyDescent="0.2">
      <c r="A19" s="81">
        <v>16</v>
      </c>
      <c r="B19" s="46" t="str">
        <f>หน้าแรก!C22</f>
        <v>เด็กหญิงนิภาพร  วงศ์พุทธะ</v>
      </c>
      <c r="C19" s="81">
        <f>คุณลักษณะอันพึงประสงค์!G22</f>
        <v>0</v>
      </c>
      <c r="D19" s="81">
        <f>คุณลักษณะอันพึงประสงค์!J22</f>
        <v>0</v>
      </c>
      <c r="E19" s="81">
        <f>คุณลักษณะอันพึงประสงค์!L22</f>
        <v>0</v>
      </c>
      <c r="F19" s="81">
        <f>คุณลักษณะอันพึงประสงค์!O22</f>
        <v>0</v>
      </c>
      <c r="G19" s="81">
        <f>คุณลักษณะอันพึงประสงค์!T22</f>
        <v>0</v>
      </c>
      <c r="H19" s="81">
        <f>คุณลักษณะอันพึงประสงค์!W22</f>
        <v>0</v>
      </c>
      <c r="I19" s="81">
        <f>คุณลักษณะอันพึงประสงค์!AA22</f>
        <v>0</v>
      </c>
      <c r="J19" s="81">
        <f>คุณลักษณะอันพึงประสงค์!AD22</f>
        <v>0</v>
      </c>
      <c r="K19" s="81">
        <f>คุณลักษณะอันพึงประสงค์!AE22</f>
        <v>0</v>
      </c>
      <c r="L19" s="81" t="b">
        <f>คุณลักษณะอันพึงประสงค์!AF22</f>
        <v>0</v>
      </c>
      <c r="M19" s="87"/>
    </row>
    <row r="20" spans="1:13" s="44" customFormat="1" ht="15.95" customHeight="1" x14ac:dyDescent="0.2">
      <c r="A20" s="81">
        <v>17</v>
      </c>
      <c r="B20" s="46" t="str">
        <f>หน้าแรก!C23</f>
        <v>เด็กหญิงมณศิกาญจน  เหล่าภา</v>
      </c>
      <c r="C20" s="81">
        <f>คุณลักษณะอันพึงประสงค์!G23</f>
        <v>0</v>
      </c>
      <c r="D20" s="81">
        <f>คุณลักษณะอันพึงประสงค์!J23</f>
        <v>0</v>
      </c>
      <c r="E20" s="81">
        <f>คุณลักษณะอันพึงประสงค์!L23</f>
        <v>0</v>
      </c>
      <c r="F20" s="81">
        <f>คุณลักษณะอันพึงประสงค์!O23</f>
        <v>0</v>
      </c>
      <c r="G20" s="81">
        <f>คุณลักษณะอันพึงประสงค์!T23</f>
        <v>0</v>
      </c>
      <c r="H20" s="81">
        <f>คุณลักษณะอันพึงประสงค์!W23</f>
        <v>0</v>
      </c>
      <c r="I20" s="81">
        <f>คุณลักษณะอันพึงประสงค์!AA23</f>
        <v>0</v>
      </c>
      <c r="J20" s="81">
        <f>คุณลักษณะอันพึงประสงค์!AD23</f>
        <v>0</v>
      </c>
      <c r="K20" s="81">
        <f>คุณลักษณะอันพึงประสงค์!AE23</f>
        <v>0</v>
      </c>
      <c r="L20" s="81" t="b">
        <f>คุณลักษณะอันพึงประสงค์!AF23</f>
        <v>0</v>
      </c>
      <c r="M20" s="87"/>
    </row>
    <row r="21" spans="1:13" s="44" customFormat="1" ht="15.95" customHeight="1" x14ac:dyDescent="0.2">
      <c r="A21" s="81">
        <v>18</v>
      </c>
      <c r="B21" s="46" t="str">
        <f>หน้าแรก!C24</f>
        <v>เด็กหญิงมุฑิตา  วีระศิริ</v>
      </c>
      <c r="C21" s="81">
        <f>คุณลักษณะอันพึงประสงค์!G24</f>
        <v>0</v>
      </c>
      <c r="D21" s="81">
        <f>คุณลักษณะอันพึงประสงค์!J24</f>
        <v>0</v>
      </c>
      <c r="E21" s="81">
        <f>คุณลักษณะอันพึงประสงค์!L24</f>
        <v>0</v>
      </c>
      <c r="F21" s="81">
        <f>คุณลักษณะอันพึงประสงค์!O24</f>
        <v>0</v>
      </c>
      <c r="G21" s="81">
        <f>คุณลักษณะอันพึงประสงค์!T24</f>
        <v>0</v>
      </c>
      <c r="H21" s="81">
        <f>คุณลักษณะอันพึงประสงค์!W24</f>
        <v>0</v>
      </c>
      <c r="I21" s="81">
        <f>คุณลักษณะอันพึงประสงค์!AA24</f>
        <v>0</v>
      </c>
      <c r="J21" s="81">
        <f>คุณลักษณะอันพึงประสงค์!AD24</f>
        <v>0</v>
      </c>
      <c r="K21" s="81">
        <f>คุณลักษณะอันพึงประสงค์!AE24</f>
        <v>0</v>
      </c>
      <c r="L21" s="81" t="b">
        <f>คุณลักษณะอันพึงประสงค์!AF24</f>
        <v>0</v>
      </c>
      <c r="M21" s="87"/>
    </row>
    <row r="22" spans="1:13" s="44" customFormat="1" ht="15.95" customHeight="1" x14ac:dyDescent="0.2">
      <c r="A22" s="81">
        <v>19</v>
      </c>
      <c r="B22" s="46" t="str">
        <f>หน้าแรก!C25</f>
        <v>เด็กหญิงรลิสรา  จันทะเส</v>
      </c>
      <c r="C22" s="81">
        <f>คุณลักษณะอันพึงประสงค์!G25</f>
        <v>0</v>
      </c>
      <c r="D22" s="81">
        <f>คุณลักษณะอันพึงประสงค์!J25</f>
        <v>0</v>
      </c>
      <c r="E22" s="81">
        <f>คุณลักษณะอันพึงประสงค์!L25</f>
        <v>0</v>
      </c>
      <c r="F22" s="81">
        <f>คุณลักษณะอันพึงประสงค์!O25</f>
        <v>0</v>
      </c>
      <c r="G22" s="81">
        <f>คุณลักษณะอันพึงประสงค์!T25</f>
        <v>0</v>
      </c>
      <c r="H22" s="81">
        <f>คุณลักษณะอันพึงประสงค์!W25</f>
        <v>0</v>
      </c>
      <c r="I22" s="81">
        <f>คุณลักษณะอันพึงประสงค์!AA25</f>
        <v>0</v>
      </c>
      <c r="J22" s="81">
        <f>คุณลักษณะอันพึงประสงค์!AD25</f>
        <v>0</v>
      </c>
      <c r="K22" s="81">
        <f>คุณลักษณะอันพึงประสงค์!AE25</f>
        <v>0</v>
      </c>
      <c r="L22" s="81" t="b">
        <f>คุณลักษณะอันพึงประสงค์!AF25</f>
        <v>0</v>
      </c>
      <c r="M22" s="87"/>
    </row>
    <row r="23" spans="1:13" s="44" customFormat="1" ht="15.95" customHeight="1" x14ac:dyDescent="0.2">
      <c r="A23" s="81">
        <v>20</v>
      </c>
      <c r="B23" s="46" t="str">
        <f>หน้าแรก!C26</f>
        <v>เด็กหญิงศรีประวรรณ  หาญจันทร์</v>
      </c>
      <c r="C23" s="81">
        <f>คุณลักษณะอันพึงประสงค์!G26</f>
        <v>0</v>
      </c>
      <c r="D23" s="81">
        <f>คุณลักษณะอันพึงประสงค์!J26</f>
        <v>0</v>
      </c>
      <c r="E23" s="81">
        <f>คุณลักษณะอันพึงประสงค์!L26</f>
        <v>0</v>
      </c>
      <c r="F23" s="81">
        <f>คุณลักษณะอันพึงประสงค์!O26</f>
        <v>0</v>
      </c>
      <c r="G23" s="81">
        <f>คุณลักษณะอันพึงประสงค์!T26</f>
        <v>0</v>
      </c>
      <c r="H23" s="81">
        <f>คุณลักษณะอันพึงประสงค์!W26</f>
        <v>0</v>
      </c>
      <c r="I23" s="81">
        <f>คุณลักษณะอันพึงประสงค์!AA26</f>
        <v>0</v>
      </c>
      <c r="J23" s="81">
        <f>คุณลักษณะอันพึงประสงค์!AD26</f>
        <v>0</v>
      </c>
      <c r="K23" s="81">
        <f>คุณลักษณะอันพึงประสงค์!AE26</f>
        <v>0</v>
      </c>
      <c r="L23" s="81" t="b">
        <f>คุณลักษณะอันพึงประสงค์!AF26</f>
        <v>0</v>
      </c>
      <c r="M23" s="87"/>
    </row>
    <row r="24" spans="1:13" s="44" customFormat="1" ht="15.95" customHeight="1" x14ac:dyDescent="0.2">
      <c r="A24" s="81">
        <v>21</v>
      </c>
      <c r="B24" s="46" t="str">
        <f>หน้าแรก!C27</f>
        <v>เด็กหญิงศุภสุดา  ดาทวี</v>
      </c>
      <c r="C24" s="81">
        <f>คุณลักษณะอันพึงประสงค์!G27</f>
        <v>0</v>
      </c>
      <c r="D24" s="81">
        <f>คุณลักษณะอันพึงประสงค์!J27</f>
        <v>0</v>
      </c>
      <c r="E24" s="81">
        <f>คุณลักษณะอันพึงประสงค์!L27</f>
        <v>0</v>
      </c>
      <c r="F24" s="81">
        <f>คุณลักษณะอันพึงประสงค์!O27</f>
        <v>0</v>
      </c>
      <c r="G24" s="81">
        <f>คุณลักษณะอันพึงประสงค์!T27</f>
        <v>0</v>
      </c>
      <c r="H24" s="81">
        <f>คุณลักษณะอันพึงประสงค์!W27</f>
        <v>0</v>
      </c>
      <c r="I24" s="81">
        <f>คุณลักษณะอันพึงประสงค์!AA27</f>
        <v>0</v>
      </c>
      <c r="J24" s="81">
        <f>คุณลักษณะอันพึงประสงค์!AD27</f>
        <v>0</v>
      </c>
      <c r="K24" s="81">
        <f>คุณลักษณะอันพึงประสงค์!AE27</f>
        <v>0</v>
      </c>
      <c r="L24" s="81" t="b">
        <f>คุณลักษณะอันพึงประสงค์!AF27</f>
        <v>0</v>
      </c>
      <c r="M24" s="87"/>
    </row>
    <row r="25" spans="1:13" s="44" customFormat="1" ht="15.95" customHeight="1" x14ac:dyDescent="0.2">
      <c r="A25" s="81">
        <v>22</v>
      </c>
      <c r="B25" s="46" t="str">
        <f>หน้าแรก!C28</f>
        <v>เด็กหญิงสุนิตา  สุโกพันธ์</v>
      </c>
      <c r="C25" s="81">
        <f>คุณลักษณะอันพึงประสงค์!G28</f>
        <v>0</v>
      </c>
      <c r="D25" s="81">
        <f>คุณลักษณะอันพึงประสงค์!J28</f>
        <v>0</v>
      </c>
      <c r="E25" s="81">
        <f>คุณลักษณะอันพึงประสงค์!L28</f>
        <v>0</v>
      </c>
      <c r="F25" s="81">
        <f>คุณลักษณะอันพึงประสงค์!O28</f>
        <v>0</v>
      </c>
      <c r="G25" s="81">
        <f>คุณลักษณะอันพึงประสงค์!T28</f>
        <v>0</v>
      </c>
      <c r="H25" s="81">
        <f>คุณลักษณะอันพึงประสงค์!W28</f>
        <v>0</v>
      </c>
      <c r="I25" s="81">
        <f>คุณลักษณะอันพึงประสงค์!AA28</f>
        <v>0</v>
      </c>
      <c r="J25" s="81">
        <f>คุณลักษณะอันพึงประสงค์!AD28</f>
        <v>0</v>
      </c>
      <c r="K25" s="81">
        <f>คุณลักษณะอันพึงประสงค์!AE28</f>
        <v>0</v>
      </c>
      <c r="L25" s="81" t="b">
        <f>คุณลักษณะอันพึงประสงค์!AF28</f>
        <v>0</v>
      </c>
      <c r="M25" s="87"/>
    </row>
    <row r="26" spans="1:13" s="44" customFormat="1" ht="15.95" customHeight="1" x14ac:dyDescent="0.2">
      <c r="A26" s="81">
        <v>23</v>
      </c>
      <c r="B26" s="46" t="str">
        <f>หน้าแรก!C29</f>
        <v>เด็กหญิงนัฐลดาภรณ์  วิไลพันธ์</v>
      </c>
      <c r="C26" s="81">
        <f>คุณลักษณะอันพึงประสงค์!G29</f>
        <v>0</v>
      </c>
      <c r="D26" s="81">
        <f>คุณลักษณะอันพึงประสงค์!J29</f>
        <v>0</v>
      </c>
      <c r="E26" s="81">
        <f>คุณลักษณะอันพึงประสงค์!L29</f>
        <v>0</v>
      </c>
      <c r="F26" s="81">
        <f>คุณลักษณะอันพึงประสงค์!O29</f>
        <v>0</v>
      </c>
      <c r="G26" s="81">
        <f>คุณลักษณะอันพึงประสงค์!T29</f>
        <v>0</v>
      </c>
      <c r="H26" s="81">
        <f>คุณลักษณะอันพึงประสงค์!W29</f>
        <v>0</v>
      </c>
      <c r="I26" s="81">
        <f>คุณลักษณะอันพึงประสงค์!AA29</f>
        <v>0</v>
      </c>
      <c r="J26" s="81">
        <f>คุณลักษณะอันพึงประสงค์!AD29</f>
        <v>0</v>
      </c>
      <c r="K26" s="81">
        <f>คุณลักษณะอันพึงประสงค์!AE29</f>
        <v>0</v>
      </c>
      <c r="L26" s="81" t="b">
        <f>คุณลักษณะอันพึงประสงค์!AF29</f>
        <v>0</v>
      </c>
      <c r="M26" s="87"/>
    </row>
    <row r="27" spans="1:13" s="44" customFormat="1" ht="15.95" customHeight="1" x14ac:dyDescent="0.2">
      <c r="A27" s="81">
        <v>24</v>
      </c>
      <c r="B27" s="46" t="str">
        <f>หน้าแรก!C30</f>
        <v>เด็กชายอาทิตย์  หงษ์สามารถ</v>
      </c>
      <c r="C27" s="81">
        <f>คุณลักษณะอันพึงประสงค์!G30</f>
        <v>0</v>
      </c>
      <c r="D27" s="81">
        <f>คุณลักษณะอันพึงประสงค์!J30</f>
        <v>0</v>
      </c>
      <c r="E27" s="81">
        <f>คุณลักษณะอันพึงประสงค์!L30</f>
        <v>0</v>
      </c>
      <c r="F27" s="81">
        <f>คุณลักษณะอันพึงประสงค์!O30</f>
        <v>0</v>
      </c>
      <c r="G27" s="81">
        <f>คุณลักษณะอันพึงประสงค์!T30</f>
        <v>0</v>
      </c>
      <c r="H27" s="81">
        <f>คุณลักษณะอันพึงประสงค์!W30</f>
        <v>0</v>
      </c>
      <c r="I27" s="81">
        <f>คุณลักษณะอันพึงประสงค์!AA30</f>
        <v>0</v>
      </c>
      <c r="J27" s="81">
        <f>คุณลักษณะอันพึงประสงค์!AD30</f>
        <v>0</v>
      </c>
      <c r="K27" s="81">
        <f>คุณลักษณะอันพึงประสงค์!AE30</f>
        <v>0</v>
      </c>
      <c r="L27" s="81" t="b">
        <f>คุณลักษณะอันพึงประสงค์!AF30</f>
        <v>0</v>
      </c>
      <c r="M27" s="87"/>
    </row>
  </sheetData>
  <sheetProtection password="9F5A" sheet="1" objects="1" scenarios="1"/>
  <mergeCells count="3">
    <mergeCell ref="A2:A3"/>
    <mergeCell ref="B2:B3"/>
    <mergeCell ref="A1:L1"/>
  </mergeCells>
  <pageMargins left="0.25" right="0.25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9"/>
  <sheetViews>
    <sheetView view="pageBreakPreview" topLeftCell="A7" zoomScale="110" zoomScaleNormal="120" zoomScaleSheetLayoutView="110" workbookViewId="0">
      <selection activeCell="C17" sqref="C17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3" customWidth="1"/>
    <col min="4" max="4" width="6.125" style="13" customWidth="1"/>
    <col min="5" max="5" width="5.375" style="13" customWidth="1"/>
    <col min="6" max="7" width="6.5" style="13" customWidth="1"/>
    <col min="8" max="8" width="6" style="13" customWidth="1"/>
    <col min="9" max="9" width="5.625" style="13" customWidth="1"/>
    <col min="10" max="10" width="6.5" style="13" customWidth="1"/>
    <col min="11" max="11" width="6.125" style="13" customWidth="1"/>
    <col min="12" max="12" width="23" style="1" customWidth="1"/>
    <col min="13" max="13" width="7.125" style="13" customWidth="1"/>
    <col min="14" max="14" width="6.625" style="13" customWidth="1"/>
    <col min="15" max="16" width="5.75" style="13" customWidth="1"/>
    <col min="17" max="17" width="6.75" style="13" customWidth="1"/>
    <col min="18" max="19" width="6.625" style="13" customWidth="1"/>
    <col min="20" max="20" width="7.125" style="13" customWidth="1"/>
    <col min="21" max="21" width="7.25" style="13" customWidth="1"/>
    <col min="22" max="22" width="27" style="1" customWidth="1"/>
    <col min="23" max="23" width="7.25" style="13" customWidth="1"/>
    <col min="24" max="24" width="6" style="13" customWidth="1"/>
    <col min="25" max="25" width="5.75" style="13" customWidth="1"/>
    <col min="26" max="26" width="7.5" style="13" customWidth="1"/>
    <col min="27" max="27" width="5.75" style="13" customWidth="1"/>
    <col min="28" max="28" width="7.625" style="13" customWidth="1"/>
    <col min="29" max="29" width="7.875" style="13" customWidth="1"/>
  </cols>
  <sheetData>
    <row r="1" spans="1:29" s="11" customFormat="1" x14ac:dyDescent="0.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21"/>
      <c r="L1" s="6"/>
      <c r="M1" s="14"/>
      <c r="N1" s="14"/>
      <c r="O1" s="14"/>
      <c r="P1" s="14"/>
      <c r="Q1" s="14"/>
      <c r="R1" s="14"/>
      <c r="S1" s="14"/>
      <c r="T1" s="14"/>
      <c r="U1" s="21"/>
      <c r="V1" s="6"/>
      <c r="W1" s="14"/>
      <c r="X1" s="14"/>
      <c r="Y1" s="14"/>
      <c r="Z1" s="14"/>
      <c r="AA1" s="14"/>
      <c r="AB1" s="14"/>
      <c r="AC1" s="14"/>
    </row>
    <row r="2" spans="1:29" s="11" customFormat="1" x14ac:dyDescent="0.5">
      <c r="A2" s="8" t="s">
        <v>1</v>
      </c>
      <c r="B2" s="7" t="str">
        <f>หน้าแรก!$C$1</f>
        <v>คณิตศาสตร์</v>
      </c>
      <c r="C2" s="14" t="s">
        <v>2</v>
      </c>
      <c r="D2" s="14" t="str">
        <f>หน้าแรก!$C$2</f>
        <v>ค21101</v>
      </c>
      <c r="E2" s="15"/>
      <c r="F2" s="14" t="s">
        <v>3</v>
      </c>
      <c r="G2" s="15"/>
      <c r="H2" s="16" t="str">
        <f>หน้าแรก!$C$3</f>
        <v>1/4</v>
      </c>
      <c r="I2" s="13">
        <f>หน้าแรก!$B$5</f>
        <v>24</v>
      </c>
      <c r="J2" s="13" t="s">
        <v>52</v>
      </c>
      <c r="K2" s="21"/>
      <c r="L2" s="7"/>
      <c r="M2" s="14"/>
      <c r="N2" s="14"/>
      <c r="O2" s="13"/>
      <c r="P2" s="14"/>
      <c r="Q2" s="13"/>
      <c r="R2" s="16"/>
      <c r="S2" s="16"/>
      <c r="T2" s="13"/>
      <c r="U2" s="14"/>
      <c r="V2" s="7"/>
      <c r="W2" s="14"/>
      <c r="X2" s="14"/>
      <c r="Y2" s="13"/>
      <c r="Z2" s="14"/>
      <c r="AA2" s="13"/>
      <c r="AB2" s="16"/>
      <c r="AC2" s="13"/>
    </row>
    <row r="3" spans="1:29" s="11" customFormat="1" x14ac:dyDescent="0.5">
      <c r="A3" s="8" t="s">
        <v>4</v>
      </c>
      <c r="B3" s="8"/>
      <c r="C3" s="14">
        <f>หน้าแรก!$C$4</f>
        <v>1</v>
      </c>
      <c r="D3" s="15"/>
      <c r="E3" s="14"/>
      <c r="F3" s="14"/>
      <c r="G3" s="17"/>
      <c r="H3" s="14" t="s">
        <v>5</v>
      </c>
      <c r="I3" s="13"/>
      <c r="J3" s="13"/>
      <c r="K3" s="21"/>
      <c r="L3" s="8"/>
      <c r="M3" s="14"/>
      <c r="N3" s="13"/>
      <c r="O3" s="14"/>
      <c r="P3" s="14"/>
      <c r="Q3" s="13"/>
      <c r="R3" s="14"/>
      <c r="S3" s="14"/>
      <c r="T3" s="13"/>
      <c r="U3" s="14"/>
      <c r="V3" s="8"/>
      <c r="W3" s="14"/>
      <c r="X3" s="13"/>
      <c r="Y3" s="14"/>
      <c r="Z3" s="14"/>
      <c r="AA3" s="13"/>
      <c r="AB3" s="14"/>
      <c r="AC3" s="13"/>
    </row>
    <row r="4" spans="1:29" s="11" customFormat="1" x14ac:dyDescent="0.5">
      <c r="A4" s="8" t="s">
        <v>6</v>
      </c>
      <c r="B4" s="8"/>
      <c r="C4" s="14"/>
      <c r="D4" s="14"/>
      <c r="E4" s="14"/>
      <c r="F4" s="14"/>
      <c r="G4" s="14"/>
      <c r="H4" s="13"/>
      <c r="I4" s="13"/>
      <c r="J4" s="13"/>
      <c r="K4" s="21" t="s">
        <v>29</v>
      </c>
      <c r="L4" s="8"/>
      <c r="M4" s="14"/>
      <c r="N4" s="14"/>
      <c r="O4" s="14"/>
      <c r="P4" s="14"/>
      <c r="Q4" s="14"/>
      <c r="R4" s="13"/>
      <c r="S4" s="13"/>
      <c r="T4" s="13"/>
      <c r="U4" s="21" t="s">
        <v>38</v>
      </c>
      <c r="V4" s="8"/>
      <c r="W4" s="14"/>
      <c r="X4" s="14"/>
      <c r="Y4" s="14"/>
      <c r="Z4" s="14"/>
      <c r="AA4" s="14"/>
      <c r="AB4" s="13"/>
      <c r="AC4" s="13"/>
    </row>
    <row r="5" spans="1:29" s="11" customFormat="1" ht="24" thickBot="1" x14ac:dyDescent="0.55000000000000004">
      <c r="A5" s="8" t="s">
        <v>7</v>
      </c>
      <c r="B5" s="8"/>
      <c r="C5" s="14"/>
      <c r="D5" s="14"/>
      <c r="E5" s="14"/>
      <c r="F5" s="14"/>
      <c r="G5" s="14"/>
      <c r="H5" s="13"/>
      <c r="I5" s="13"/>
      <c r="J5" s="13"/>
      <c r="K5" s="21" t="s">
        <v>30</v>
      </c>
      <c r="L5" s="8"/>
      <c r="M5" s="14"/>
      <c r="N5" s="14"/>
      <c r="O5" s="14"/>
      <c r="P5" s="14"/>
      <c r="Q5" s="14"/>
      <c r="R5" s="13"/>
      <c r="S5" s="13"/>
      <c r="T5" s="13"/>
      <c r="U5" s="21" t="s">
        <v>31</v>
      </c>
      <c r="V5" s="8"/>
      <c r="W5" s="14"/>
      <c r="X5" s="14"/>
      <c r="Y5" s="14"/>
      <c r="Z5" s="14"/>
      <c r="AA5" s="14"/>
      <c r="AB5" s="13"/>
      <c r="AC5" s="13"/>
    </row>
    <row r="6" spans="1:29" x14ac:dyDescent="0.2">
      <c r="A6" s="118" t="s">
        <v>8</v>
      </c>
      <c r="B6" s="110" t="s">
        <v>9</v>
      </c>
      <c r="C6" s="110" t="s">
        <v>16</v>
      </c>
      <c r="D6" s="110"/>
      <c r="E6" s="110" t="s">
        <v>12</v>
      </c>
      <c r="F6" s="110" t="s">
        <v>17</v>
      </c>
      <c r="G6" s="110"/>
      <c r="H6" s="110"/>
      <c r="I6" s="110" t="s">
        <v>12</v>
      </c>
      <c r="J6" s="110" t="s">
        <v>12</v>
      </c>
      <c r="K6" s="110" t="s">
        <v>8</v>
      </c>
      <c r="L6" s="110" t="s">
        <v>9</v>
      </c>
      <c r="M6" s="110" t="s">
        <v>22</v>
      </c>
      <c r="N6" s="110"/>
      <c r="O6" s="110"/>
      <c r="P6" s="110" t="s">
        <v>12</v>
      </c>
      <c r="Q6" s="110" t="s">
        <v>26</v>
      </c>
      <c r="R6" s="110"/>
      <c r="S6" s="110" t="s">
        <v>12</v>
      </c>
      <c r="T6" s="110" t="s">
        <v>12</v>
      </c>
      <c r="U6" s="110" t="s">
        <v>8</v>
      </c>
      <c r="V6" s="110" t="s">
        <v>9</v>
      </c>
      <c r="W6" s="110" t="s">
        <v>32</v>
      </c>
      <c r="X6" s="110"/>
      <c r="Y6" s="110"/>
      <c r="Z6" s="110"/>
      <c r="AA6" s="110"/>
      <c r="AB6" s="110" t="s">
        <v>12</v>
      </c>
      <c r="AC6" s="113" t="s">
        <v>12</v>
      </c>
    </row>
    <row r="7" spans="1:29" ht="165.75" customHeight="1" x14ac:dyDescent="0.2">
      <c r="A7" s="119"/>
      <c r="B7" s="111"/>
      <c r="C7" s="12" t="s">
        <v>10</v>
      </c>
      <c r="D7" s="12" t="s">
        <v>11</v>
      </c>
      <c r="E7" s="111"/>
      <c r="F7" s="12" t="s">
        <v>13</v>
      </c>
      <c r="G7" s="12" t="s">
        <v>14</v>
      </c>
      <c r="H7" s="12" t="s">
        <v>15</v>
      </c>
      <c r="I7" s="111"/>
      <c r="J7" s="111"/>
      <c r="K7" s="111"/>
      <c r="L7" s="111"/>
      <c r="M7" s="12" t="s">
        <v>23</v>
      </c>
      <c r="N7" s="12" t="s">
        <v>24</v>
      </c>
      <c r="O7" s="12" t="s">
        <v>25</v>
      </c>
      <c r="P7" s="111"/>
      <c r="Q7" s="12" t="s">
        <v>27</v>
      </c>
      <c r="R7" s="12" t="s">
        <v>28</v>
      </c>
      <c r="S7" s="111"/>
      <c r="T7" s="111"/>
      <c r="U7" s="111"/>
      <c r="V7" s="111"/>
      <c r="W7" s="12" t="s">
        <v>33</v>
      </c>
      <c r="X7" s="12" t="s">
        <v>34</v>
      </c>
      <c r="Y7" s="12" t="s">
        <v>35</v>
      </c>
      <c r="Z7" s="12" t="s">
        <v>36</v>
      </c>
      <c r="AA7" s="12" t="s">
        <v>37</v>
      </c>
      <c r="AB7" s="111"/>
      <c r="AC7" s="114"/>
    </row>
    <row r="8" spans="1:29" ht="24" thickBot="1" x14ac:dyDescent="0.25">
      <c r="A8" s="120"/>
      <c r="B8" s="112"/>
      <c r="C8" s="23">
        <v>3</v>
      </c>
      <c r="D8" s="23">
        <v>3</v>
      </c>
      <c r="E8" s="23">
        <v>6</v>
      </c>
      <c r="F8" s="23">
        <v>3</v>
      </c>
      <c r="G8" s="23">
        <v>3</v>
      </c>
      <c r="H8" s="23">
        <v>3</v>
      </c>
      <c r="I8" s="23">
        <v>9</v>
      </c>
      <c r="J8" s="23">
        <v>15</v>
      </c>
      <c r="K8" s="112"/>
      <c r="L8" s="112"/>
      <c r="M8" s="23">
        <v>3</v>
      </c>
      <c r="N8" s="23">
        <v>3</v>
      </c>
      <c r="O8" s="23">
        <v>3</v>
      </c>
      <c r="P8" s="23">
        <v>9</v>
      </c>
      <c r="Q8" s="23">
        <v>3</v>
      </c>
      <c r="R8" s="23">
        <v>3</v>
      </c>
      <c r="S8" s="23">
        <v>6</v>
      </c>
      <c r="T8" s="23">
        <v>15</v>
      </c>
      <c r="U8" s="112"/>
      <c r="V8" s="112"/>
      <c r="W8" s="23">
        <v>4</v>
      </c>
      <c r="X8" s="23">
        <v>4</v>
      </c>
      <c r="Y8" s="23">
        <v>4</v>
      </c>
      <c r="Z8" s="23">
        <v>4</v>
      </c>
      <c r="AA8" s="23">
        <v>4</v>
      </c>
      <c r="AB8" s="23">
        <v>20</v>
      </c>
      <c r="AC8" s="24">
        <v>50</v>
      </c>
    </row>
    <row r="9" spans="1:29" s="207" customFormat="1" ht="15" customHeight="1" x14ac:dyDescent="0.2">
      <c r="A9" s="203">
        <v>1</v>
      </c>
      <c r="B9" s="204" t="str">
        <f>หน้าแรก!C7</f>
        <v>เด็กชายกฤษดา  พิมวงศ์</v>
      </c>
      <c r="C9" s="205">
        <v>3</v>
      </c>
      <c r="D9" s="205">
        <v>3</v>
      </c>
      <c r="E9" s="203">
        <f>SUM(C9:D9)</f>
        <v>6</v>
      </c>
      <c r="F9" s="205">
        <v>3</v>
      </c>
      <c r="G9" s="205">
        <v>3</v>
      </c>
      <c r="H9" s="205">
        <v>3</v>
      </c>
      <c r="I9" s="203">
        <f>SUM(F9:H9)</f>
        <v>9</v>
      </c>
      <c r="J9" s="203">
        <f>E9+I9</f>
        <v>15</v>
      </c>
      <c r="K9" s="203">
        <v>1</v>
      </c>
      <c r="L9" s="204" t="str">
        <f t="shared" ref="L9:L32" si="0">B9</f>
        <v>เด็กชายกฤษดา  พิมวงศ์</v>
      </c>
      <c r="M9" s="205">
        <v>3</v>
      </c>
      <c r="N9" s="205">
        <v>3</v>
      </c>
      <c r="O9" s="205">
        <v>3</v>
      </c>
      <c r="P9" s="203">
        <f>SUM(M9:O9)</f>
        <v>9</v>
      </c>
      <c r="Q9" s="205">
        <v>2</v>
      </c>
      <c r="R9" s="205">
        <v>2</v>
      </c>
      <c r="S9" s="203">
        <f>SUM(Q9:R9)</f>
        <v>4</v>
      </c>
      <c r="T9" s="206">
        <f>P9+S9</f>
        <v>13</v>
      </c>
      <c r="U9" s="203">
        <v>1</v>
      </c>
      <c r="V9" s="204" t="str">
        <f t="shared" ref="V9:V32" si="1">B9</f>
        <v>เด็กชายกฤษดา  พิมวงศ์</v>
      </c>
      <c r="W9" s="205">
        <v>3</v>
      </c>
      <c r="X9" s="205">
        <v>3</v>
      </c>
      <c r="Y9" s="205">
        <v>3</v>
      </c>
      <c r="Z9" s="205">
        <v>3</v>
      </c>
      <c r="AA9" s="205">
        <v>3</v>
      </c>
      <c r="AB9" s="203">
        <f>SUM(W9:AA9)</f>
        <v>15</v>
      </c>
      <c r="AC9" s="203">
        <f>J9+T9+AB9</f>
        <v>43</v>
      </c>
    </row>
    <row r="10" spans="1:29" s="207" customFormat="1" ht="15" customHeight="1" x14ac:dyDescent="0.2">
      <c r="A10" s="208">
        <v>2</v>
      </c>
      <c r="B10" s="209" t="str">
        <f>หน้าแรก!C8</f>
        <v>เด็กชายจุธาวิทย์  กิติราช</v>
      </c>
      <c r="C10" s="210">
        <v>2</v>
      </c>
      <c r="D10" s="210">
        <v>2</v>
      </c>
      <c r="E10" s="208">
        <f t="shared" ref="E10:E32" si="2">SUM(C10:D10)</f>
        <v>4</v>
      </c>
      <c r="F10" s="210">
        <v>2</v>
      </c>
      <c r="G10" s="210">
        <v>2</v>
      </c>
      <c r="H10" s="210">
        <v>2</v>
      </c>
      <c r="I10" s="208">
        <f t="shared" ref="I10:I32" si="3">SUM(F10:H10)</f>
        <v>6</v>
      </c>
      <c r="J10" s="208">
        <f t="shared" ref="J10:J32" si="4">E10+I10</f>
        <v>10</v>
      </c>
      <c r="K10" s="208">
        <v>2</v>
      </c>
      <c r="L10" s="209" t="str">
        <f t="shared" si="0"/>
        <v>เด็กชายจุธาวิทย์  กิติราช</v>
      </c>
      <c r="M10" s="210">
        <v>2</v>
      </c>
      <c r="N10" s="210">
        <v>2</v>
      </c>
      <c r="O10" s="210">
        <v>2</v>
      </c>
      <c r="P10" s="203">
        <f t="shared" ref="P10:P32" si="5">SUM(M10:O10)</f>
        <v>6</v>
      </c>
      <c r="Q10" s="210">
        <v>2</v>
      </c>
      <c r="R10" s="210">
        <v>2</v>
      </c>
      <c r="S10" s="203">
        <f t="shared" ref="S10:S32" si="6">SUM(Q10:R10)</f>
        <v>4</v>
      </c>
      <c r="T10" s="206">
        <f t="shared" ref="T10:T32" si="7">P10+S10</f>
        <v>10</v>
      </c>
      <c r="U10" s="208">
        <v>2</v>
      </c>
      <c r="V10" s="209" t="str">
        <f t="shared" si="1"/>
        <v>เด็กชายจุธาวิทย์  กิติราช</v>
      </c>
      <c r="W10" s="210">
        <v>2</v>
      </c>
      <c r="X10" s="210">
        <v>2</v>
      </c>
      <c r="Y10" s="210">
        <v>2</v>
      </c>
      <c r="Z10" s="210">
        <v>2</v>
      </c>
      <c r="AA10" s="210">
        <v>2</v>
      </c>
      <c r="AB10" s="203">
        <f t="shared" ref="AB10:AB32" si="8">SUM(W10:AA10)</f>
        <v>10</v>
      </c>
      <c r="AC10" s="203">
        <f t="shared" ref="AC10:AC32" si="9">J10+T10+AB10</f>
        <v>30</v>
      </c>
    </row>
    <row r="11" spans="1:29" s="207" customFormat="1" ht="15" customHeight="1" x14ac:dyDescent="0.2">
      <c r="A11" s="208">
        <v>3</v>
      </c>
      <c r="B11" s="209" t="str">
        <f>หน้าแรก!C9</f>
        <v>เด็กชายชัยพร  แพงจักร</v>
      </c>
      <c r="C11" s="210">
        <v>2</v>
      </c>
      <c r="D11" s="210">
        <v>2</v>
      </c>
      <c r="E11" s="208">
        <f t="shared" si="2"/>
        <v>4</v>
      </c>
      <c r="F11" s="210"/>
      <c r="G11" s="210"/>
      <c r="H11" s="210"/>
      <c r="I11" s="208">
        <f t="shared" si="3"/>
        <v>0</v>
      </c>
      <c r="J11" s="208">
        <f t="shared" si="4"/>
        <v>4</v>
      </c>
      <c r="K11" s="208">
        <v>3</v>
      </c>
      <c r="L11" s="209" t="str">
        <f t="shared" si="0"/>
        <v>เด็กชายชัยพร  แพงจักร</v>
      </c>
      <c r="M11" s="210"/>
      <c r="N11" s="210"/>
      <c r="O11" s="210"/>
      <c r="P11" s="203">
        <f t="shared" si="5"/>
        <v>0</v>
      </c>
      <c r="Q11" s="210"/>
      <c r="R11" s="210"/>
      <c r="S11" s="203">
        <f t="shared" si="6"/>
        <v>0</v>
      </c>
      <c r="T11" s="206">
        <f t="shared" si="7"/>
        <v>0</v>
      </c>
      <c r="U11" s="208">
        <v>3</v>
      </c>
      <c r="V11" s="209" t="str">
        <f t="shared" si="1"/>
        <v>เด็กชายชัยพร  แพงจักร</v>
      </c>
      <c r="W11" s="210"/>
      <c r="X11" s="210"/>
      <c r="Y11" s="210"/>
      <c r="Z11" s="210"/>
      <c r="AA11" s="210"/>
      <c r="AB11" s="203">
        <f t="shared" si="8"/>
        <v>0</v>
      </c>
      <c r="AC11" s="203">
        <f t="shared" si="9"/>
        <v>4</v>
      </c>
    </row>
    <row r="12" spans="1:29" s="207" customFormat="1" ht="15" customHeight="1" x14ac:dyDescent="0.2">
      <c r="A12" s="208">
        <v>4</v>
      </c>
      <c r="B12" s="209" t="str">
        <f>หน้าแรก!C10</f>
        <v>เด็กชายโชคชัย  โนนยาง</v>
      </c>
      <c r="C12" s="210"/>
      <c r="D12" s="210"/>
      <c r="E12" s="208">
        <f t="shared" si="2"/>
        <v>0</v>
      </c>
      <c r="F12" s="210"/>
      <c r="G12" s="210"/>
      <c r="H12" s="210"/>
      <c r="I12" s="208">
        <f t="shared" si="3"/>
        <v>0</v>
      </c>
      <c r="J12" s="208">
        <f t="shared" si="4"/>
        <v>0</v>
      </c>
      <c r="K12" s="208">
        <v>4</v>
      </c>
      <c r="L12" s="209" t="str">
        <f t="shared" si="0"/>
        <v>เด็กชายโชคชัย  โนนยาง</v>
      </c>
      <c r="M12" s="210"/>
      <c r="N12" s="210"/>
      <c r="O12" s="210"/>
      <c r="P12" s="203">
        <f t="shared" si="5"/>
        <v>0</v>
      </c>
      <c r="Q12" s="210"/>
      <c r="R12" s="210"/>
      <c r="S12" s="203">
        <f t="shared" si="6"/>
        <v>0</v>
      </c>
      <c r="T12" s="206">
        <f t="shared" si="7"/>
        <v>0</v>
      </c>
      <c r="U12" s="208">
        <v>4</v>
      </c>
      <c r="V12" s="209" t="str">
        <f t="shared" si="1"/>
        <v>เด็กชายโชคชัย  โนนยาง</v>
      </c>
      <c r="W12" s="210"/>
      <c r="X12" s="210"/>
      <c r="Y12" s="210"/>
      <c r="Z12" s="210"/>
      <c r="AA12" s="210"/>
      <c r="AB12" s="203">
        <f t="shared" si="8"/>
        <v>0</v>
      </c>
      <c r="AC12" s="203">
        <f t="shared" si="9"/>
        <v>0</v>
      </c>
    </row>
    <row r="13" spans="1:29" s="207" customFormat="1" ht="15" customHeight="1" x14ac:dyDescent="0.2">
      <c r="A13" s="208">
        <v>5</v>
      </c>
      <c r="B13" s="209" t="str">
        <f>หน้าแรก!C11</f>
        <v>เด็กชายทินกร  สารทอง</v>
      </c>
      <c r="C13" s="210"/>
      <c r="D13" s="210"/>
      <c r="E13" s="208">
        <f t="shared" si="2"/>
        <v>0</v>
      </c>
      <c r="F13" s="210"/>
      <c r="G13" s="210"/>
      <c r="H13" s="210"/>
      <c r="I13" s="208">
        <f t="shared" si="3"/>
        <v>0</v>
      </c>
      <c r="J13" s="208">
        <f t="shared" si="4"/>
        <v>0</v>
      </c>
      <c r="K13" s="208">
        <v>5</v>
      </c>
      <c r="L13" s="209" t="str">
        <f t="shared" si="0"/>
        <v>เด็กชายทินกร  สารทอง</v>
      </c>
      <c r="M13" s="210"/>
      <c r="N13" s="210"/>
      <c r="O13" s="210"/>
      <c r="P13" s="203">
        <f t="shared" si="5"/>
        <v>0</v>
      </c>
      <c r="Q13" s="210"/>
      <c r="R13" s="210"/>
      <c r="S13" s="203">
        <f t="shared" si="6"/>
        <v>0</v>
      </c>
      <c r="T13" s="206">
        <f t="shared" si="7"/>
        <v>0</v>
      </c>
      <c r="U13" s="208">
        <v>5</v>
      </c>
      <c r="V13" s="209" t="str">
        <f t="shared" si="1"/>
        <v>เด็กชายทินกร  สารทอง</v>
      </c>
      <c r="W13" s="210"/>
      <c r="X13" s="210"/>
      <c r="Y13" s="210"/>
      <c r="Z13" s="210"/>
      <c r="AA13" s="210"/>
      <c r="AB13" s="203">
        <f t="shared" si="8"/>
        <v>0</v>
      </c>
      <c r="AC13" s="203">
        <f t="shared" si="9"/>
        <v>0</v>
      </c>
    </row>
    <row r="14" spans="1:29" s="207" customFormat="1" ht="15" customHeight="1" x14ac:dyDescent="0.2">
      <c r="A14" s="208">
        <v>6</v>
      </c>
      <c r="B14" s="209" t="str">
        <f>หน้าแรก!C12</f>
        <v>เด็กชายนันทวัฒน์  สมจันทร์</v>
      </c>
      <c r="C14" s="210"/>
      <c r="D14" s="210"/>
      <c r="E14" s="208">
        <f t="shared" si="2"/>
        <v>0</v>
      </c>
      <c r="F14" s="210"/>
      <c r="G14" s="210"/>
      <c r="H14" s="210"/>
      <c r="I14" s="208">
        <f t="shared" si="3"/>
        <v>0</v>
      </c>
      <c r="J14" s="208">
        <f t="shared" si="4"/>
        <v>0</v>
      </c>
      <c r="K14" s="208">
        <v>6</v>
      </c>
      <c r="L14" s="209" t="str">
        <f t="shared" si="0"/>
        <v>เด็กชายนันทวัฒน์  สมจันทร์</v>
      </c>
      <c r="M14" s="210"/>
      <c r="N14" s="210"/>
      <c r="O14" s="210"/>
      <c r="P14" s="203">
        <f t="shared" si="5"/>
        <v>0</v>
      </c>
      <c r="Q14" s="210"/>
      <c r="R14" s="210"/>
      <c r="S14" s="203">
        <f t="shared" si="6"/>
        <v>0</v>
      </c>
      <c r="T14" s="206">
        <f t="shared" si="7"/>
        <v>0</v>
      </c>
      <c r="U14" s="208">
        <v>6</v>
      </c>
      <c r="V14" s="209" t="str">
        <f t="shared" si="1"/>
        <v>เด็กชายนันทวัฒน์  สมจันทร์</v>
      </c>
      <c r="W14" s="210"/>
      <c r="X14" s="210"/>
      <c r="Y14" s="210"/>
      <c r="Z14" s="210"/>
      <c r="AA14" s="210"/>
      <c r="AB14" s="203">
        <f t="shared" si="8"/>
        <v>0</v>
      </c>
      <c r="AC14" s="203">
        <f t="shared" si="9"/>
        <v>0</v>
      </c>
    </row>
    <row r="15" spans="1:29" s="207" customFormat="1" ht="15" customHeight="1" x14ac:dyDescent="0.2">
      <c r="A15" s="208">
        <v>7</v>
      </c>
      <c r="B15" s="209" t="str">
        <f>หน้าแรก!C13</f>
        <v>เด็กชายผดุงเดช  ศรีโยยา</v>
      </c>
      <c r="C15" s="210"/>
      <c r="D15" s="210"/>
      <c r="E15" s="208">
        <f t="shared" si="2"/>
        <v>0</v>
      </c>
      <c r="F15" s="210"/>
      <c r="G15" s="210"/>
      <c r="H15" s="210"/>
      <c r="I15" s="208">
        <f t="shared" si="3"/>
        <v>0</v>
      </c>
      <c r="J15" s="208">
        <f t="shared" si="4"/>
        <v>0</v>
      </c>
      <c r="K15" s="208">
        <v>7</v>
      </c>
      <c r="L15" s="209" t="str">
        <f t="shared" si="0"/>
        <v>เด็กชายผดุงเดช  ศรีโยยา</v>
      </c>
      <c r="M15" s="210"/>
      <c r="N15" s="210"/>
      <c r="O15" s="210"/>
      <c r="P15" s="203">
        <f t="shared" si="5"/>
        <v>0</v>
      </c>
      <c r="Q15" s="210"/>
      <c r="R15" s="210"/>
      <c r="S15" s="203">
        <f t="shared" si="6"/>
        <v>0</v>
      </c>
      <c r="T15" s="206">
        <f t="shared" si="7"/>
        <v>0</v>
      </c>
      <c r="U15" s="208">
        <v>7</v>
      </c>
      <c r="V15" s="209" t="str">
        <f t="shared" si="1"/>
        <v>เด็กชายผดุงเดช  ศรีโยยา</v>
      </c>
      <c r="W15" s="210"/>
      <c r="X15" s="210"/>
      <c r="Y15" s="210"/>
      <c r="Z15" s="210"/>
      <c r="AA15" s="210"/>
      <c r="AB15" s="203">
        <f t="shared" si="8"/>
        <v>0</v>
      </c>
      <c r="AC15" s="203">
        <f t="shared" si="9"/>
        <v>0</v>
      </c>
    </row>
    <row r="16" spans="1:29" s="207" customFormat="1" ht="15" customHeight="1" x14ac:dyDescent="0.2">
      <c r="A16" s="208">
        <v>8</v>
      </c>
      <c r="B16" s="209" t="str">
        <f>หน้าแรก!C14</f>
        <v>เด็กชายวิสุทธิพงษ์  มุลสุมาลย์</v>
      </c>
      <c r="C16" s="210"/>
      <c r="D16" s="210"/>
      <c r="E16" s="208">
        <f t="shared" si="2"/>
        <v>0</v>
      </c>
      <c r="F16" s="210"/>
      <c r="G16" s="210"/>
      <c r="H16" s="210"/>
      <c r="I16" s="208">
        <f t="shared" si="3"/>
        <v>0</v>
      </c>
      <c r="J16" s="208">
        <f t="shared" si="4"/>
        <v>0</v>
      </c>
      <c r="K16" s="208">
        <v>8</v>
      </c>
      <c r="L16" s="209" t="str">
        <f t="shared" si="0"/>
        <v>เด็กชายวิสุทธิพงษ์  มุลสุมาลย์</v>
      </c>
      <c r="M16" s="210"/>
      <c r="N16" s="210"/>
      <c r="O16" s="210"/>
      <c r="P16" s="203">
        <f t="shared" si="5"/>
        <v>0</v>
      </c>
      <c r="Q16" s="210"/>
      <c r="R16" s="210"/>
      <c r="S16" s="203">
        <f t="shared" si="6"/>
        <v>0</v>
      </c>
      <c r="T16" s="206">
        <f t="shared" si="7"/>
        <v>0</v>
      </c>
      <c r="U16" s="208">
        <v>8</v>
      </c>
      <c r="V16" s="209" t="str">
        <f t="shared" si="1"/>
        <v>เด็กชายวิสุทธิพงษ์  มุลสุมาลย์</v>
      </c>
      <c r="W16" s="210"/>
      <c r="X16" s="210"/>
      <c r="Y16" s="210"/>
      <c r="Z16" s="210"/>
      <c r="AA16" s="210"/>
      <c r="AB16" s="203">
        <f t="shared" si="8"/>
        <v>0</v>
      </c>
      <c r="AC16" s="203">
        <f t="shared" si="9"/>
        <v>0</v>
      </c>
    </row>
    <row r="17" spans="1:29" s="207" customFormat="1" ht="15" customHeight="1" x14ac:dyDescent="0.2">
      <c r="A17" s="208">
        <v>9</v>
      </c>
      <c r="B17" s="209" t="str">
        <f>หน้าแรก!C15</f>
        <v>เด็กชายวุฒิชัย  จำปาป่า</v>
      </c>
      <c r="C17" s="210"/>
      <c r="D17" s="210"/>
      <c r="E17" s="208">
        <f t="shared" si="2"/>
        <v>0</v>
      </c>
      <c r="F17" s="210"/>
      <c r="G17" s="210"/>
      <c r="H17" s="210"/>
      <c r="I17" s="208">
        <f t="shared" si="3"/>
        <v>0</v>
      </c>
      <c r="J17" s="208">
        <f t="shared" si="4"/>
        <v>0</v>
      </c>
      <c r="K17" s="208">
        <v>9</v>
      </c>
      <c r="L17" s="209" t="str">
        <f t="shared" si="0"/>
        <v>เด็กชายวุฒิชัย  จำปาป่า</v>
      </c>
      <c r="M17" s="210"/>
      <c r="N17" s="210"/>
      <c r="O17" s="210"/>
      <c r="P17" s="203">
        <f t="shared" si="5"/>
        <v>0</v>
      </c>
      <c r="Q17" s="210"/>
      <c r="R17" s="210"/>
      <c r="S17" s="203">
        <f t="shared" si="6"/>
        <v>0</v>
      </c>
      <c r="T17" s="206">
        <f t="shared" si="7"/>
        <v>0</v>
      </c>
      <c r="U17" s="208">
        <v>9</v>
      </c>
      <c r="V17" s="209" t="str">
        <f t="shared" si="1"/>
        <v>เด็กชายวุฒิชัย  จำปาป่า</v>
      </c>
      <c r="W17" s="210"/>
      <c r="X17" s="210"/>
      <c r="Y17" s="210"/>
      <c r="Z17" s="210"/>
      <c r="AA17" s="210"/>
      <c r="AB17" s="203">
        <f t="shared" si="8"/>
        <v>0</v>
      </c>
      <c r="AC17" s="203">
        <f t="shared" si="9"/>
        <v>0</v>
      </c>
    </row>
    <row r="18" spans="1:29" s="207" customFormat="1" ht="15" customHeight="1" x14ac:dyDescent="0.2">
      <c r="A18" s="208">
        <v>10</v>
      </c>
      <c r="B18" s="209" t="str">
        <f>หน้าแรก!C16</f>
        <v>เด็กชายศราวุธ  สุตาสุข</v>
      </c>
      <c r="C18" s="210"/>
      <c r="D18" s="210"/>
      <c r="E18" s="208">
        <f t="shared" si="2"/>
        <v>0</v>
      </c>
      <c r="F18" s="210"/>
      <c r="G18" s="210"/>
      <c r="H18" s="210"/>
      <c r="I18" s="208">
        <f t="shared" si="3"/>
        <v>0</v>
      </c>
      <c r="J18" s="208">
        <f t="shared" si="4"/>
        <v>0</v>
      </c>
      <c r="K18" s="208">
        <v>10</v>
      </c>
      <c r="L18" s="209" t="str">
        <f t="shared" si="0"/>
        <v>เด็กชายศราวุธ  สุตาสุข</v>
      </c>
      <c r="M18" s="210"/>
      <c r="N18" s="210"/>
      <c r="O18" s="210"/>
      <c r="P18" s="203">
        <f t="shared" si="5"/>
        <v>0</v>
      </c>
      <c r="Q18" s="210"/>
      <c r="R18" s="210"/>
      <c r="S18" s="203">
        <f t="shared" si="6"/>
        <v>0</v>
      </c>
      <c r="T18" s="206">
        <f t="shared" si="7"/>
        <v>0</v>
      </c>
      <c r="U18" s="208">
        <v>10</v>
      </c>
      <c r="V18" s="209" t="str">
        <f t="shared" si="1"/>
        <v>เด็กชายศราวุธ  สุตาสุข</v>
      </c>
      <c r="W18" s="210"/>
      <c r="X18" s="210"/>
      <c r="Y18" s="210"/>
      <c r="Z18" s="210"/>
      <c r="AA18" s="210"/>
      <c r="AB18" s="203">
        <f t="shared" si="8"/>
        <v>0</v>
      </c>
      <c r="AC18" s="203">
        <f t="shared" si="9"/>
        <v>0</v>
      </c>
    </row>
    <row r="19" spans="1:29" s="207" customFormat="1" ht="15" customHeight="1" x14ac:dyDescent="0.2">
      <c r="A19" s="208">
        <v>11</v>
      </c>
      <c r="B19" s="209" t="str">
        <f>หน้าแรก!C17</f>
        <v>เด็กชายอดิศร  แสงกล้า</v>
      </c>
      <c r="C19" s="210"/>
      <c r="D19" s="210"/>
      <c r="E19" s="208">
        <f t="shared" si="2"/>
        <v>0</v>
      </c>
      <c r="F19" s="210"/>
      <c r="G19" s="210"/>
      <c r="H19" s="210"/>
      <c r="I19" s="208">
        <f t="shared" si="3"/>
        <v>0</v>
      </c>
      <c r="J19" s="208">
        <f t="shared" si="4"/>
        <v>0</v>
      </c>
      <c r="K19" s="208">
        <v>11</v>
      </c>
      <c r="L19" s="209" t="str">
        <f t="shared" si="0"/>
        <v>เด็กชายอดิศร  แสงกล้า</v>
      </c>
      <c r="M19" s="210"/>
      <c r="N19" s="210"/>
      <c r="O19" s="210"/>
      <c r="P19" s="203">
        <f t="shared" si="5"/>
        <v>0</v>
      </c>
      <c r="Q19" s="210"/>
      <c r="R19" s="210"/>
      <c r="S19" s="203">
        <f t="shared" si="6"/>
        <v>0</v>
      </c>
      <c r="T19" s="206">
        <f t="shared" si="7"/>
        <v>0</v>
      </c>
      <c r="U19" s="208">
        <v>11</v>
      </c>
      <c r="V19" s="209" t="str">
        <f t="shared" si="1"/>
        <v>เด็กชายอดิศร  แสงกล้า</v>
      </c>
      <c r="W19" s="210"/>
      <c r="X19" s="210"/>
      <c r="Y19" s="210"/>
      <c r="Z19" s="210"/>
      <c r="AA19" s="210"/>
      <c r="AB19" s="203">
        <f t="shared" si="8"/>
        <v>0</v>
      </c>
      <c r="AC19" s="203">
        <f t="shared" si="9"/>
        <v>0</v>
      </c>
    </row>
    <row r="20" spans="1:29" s="207" customFormat="1" ht="15" customHeight="1" x14ac:dyDescent="0.2">
      <c r="A20" s="208">
        <v>12</v>
      </c>
      <c r="B20" s="209" t="str">
        <f>หน้าแรก!C18</f>
        <v>เด็กหญิงจิรภิญญา  คุ้มครอง</v>
      </c>
      <c r="C20" s="210"/>
      <c r="D20" s="210"/>
      <c r="E20" s="208">
        <f t="shared" si="2"/>
        <v>0</v>
      </c>
      <c r="F20" s="210"/>
      <c r="G20" s="210"/>
      <c r="H20" s="210"/>
      <c r="I20" s="208">
        <f t="shared" si="3"/>
        <v>0</v>
      </c>
      <c r="J20" s="208">
        <f t="shared" si="4"/>
        <v>0</v>
      </c>
      <c r="K20" s="208">
        <v>12</v>
      </c>
      <c r="L20" s="209" t="str">
        <f t="shared" si="0"/>
        <v>เด็กหญิงจิรภิญญา  คุ้มครอง</v>
      </c>
      <c r="M20" s="210"/>
      <c r="N20" s="210"/>
      <c r="O20" s="210"/>
      <c r="P20" s="203">
        <f t="shared" si="5"/>
        <v>0</v>
      </c>
      <c r="Q20" s="210"/>
      <c r="R20" s="210"/>
      <c r="S20" s="203">
        <f t="shared" si="6"/>
        <v>0</v>
      </c>
      <c r="T20" s="206">
        <f t="shared" si="7"/>
        <v>0</v>
      </c>
      <c r="U20" s="208">
        <v>12</v>
      </c>
      <c r="V20" s="209" t="str">
        <f t="shared" si="1"/>
        <v>เด็กหญิงจิรภิญญา  คุ้มครอง</v>
      </c>
      <c r="W20" s="210"/>
      <c r="X20" s="210"/>
      <c r="Y20" s="210"/>
      <c r="Z20" s="210"/>
      <c r="AA20" s="210"/>
      <c r="AB20" s="203">
        <f t="shared" si="8"/>
        <v>0</v>
      </c>
      <c r="AC20" s="203">
        <f t="shared" si="9"/>
        <v>0</v>
      </c>
    </row>
    <row r="21" spans="1:29" s="207" customFormat="1" ht="15" customHeight="1" x14ac:dyDescent="0.2">
      <c r="A21" s="208">
        <v>13</v>
      </c>
      <c r="B21" s="209" t="str">
        <f>หน้าแรก!C19</f>
        <v>เด็กหญิงฐิตารีย์  งามพันธ์</v>
      </c>
      <c r="C21" s="210"/>
      <c r="D21" s="210"/>
      <c r="E21" s="208">
        <f t="shared" si="2"/>
        <v>0</v>
      </c>
      <c r="F21" s="210"/>
      <c r="G21" s="210"/>
      <c r="H21" s="210"/>
      <c r="I21" s="208">
        <f t="shared" si="3"/>
        <v>0</v>
      </c>
      <c r="J21" s="208">
        <f t="shared" si="4"/>
        <v>0</v>
      </c>
      <c r="K21" s="208">
        <v>13</v>
      </c>
      <c r="L21" s="209" t="str">
        <f t="shared" si="0"/>
        <v>เด็กหญิงฐิตารีย์  งามพันธ์</v>
      </c>
      <c r="M21" s="210"/>
      <c r="N21" s="210"/>
      <c r="O21" s="210"/>
      <c r="P21" s="203">
        <f t="shared" si="5"/>
        <v>0</v>
      </c>
      <c r="Q21" s="210"/>
      <c r="R21" s="210"/>
      <c r="S21" s="203">
        <f t="shared" si="6"/>
        <v>0</v>
      </c>
      <c r="T21" s="206">
        <f t="shared" si="7"/>
        <v>0</v>
      </c>
      <c r="U21" s="208">
        <v>13</v>
      </c>
      <c r="V21" s="209" t="str">
        <f t="shared" si="1"/>
        <v>เด็กหญิงฐิตารีย์  งามพันธ์</v>
      </c>
      <c r="W21" s="210"/>
      <c r="X21" s="210"/>
      <c r="Y21" s="210"/>
      <c r="Z21" s="210"/>
      <c r="AA21" s="210"/>
      <c r="AB21" s="203">
        <f t="shared" si="8"/>
        <v>0</v>
      </c>
      <c r="AC21" s="203">
        <f t="shared" si="9"/>
        <v>0</v>
      </c>
    </row>
    <row r="22" spans="1:29" s="207" customFormat="1" ht="15" customHeight="1" x14ac:dyDescent="0.2">
      <c r="A22" s="208">
        <v>14</v>
      </c>
      <c r="B22" s="209" t="str">
        <f>หน้าแรก!C20</f>
        <v>เด็กหญิงธิดารัตน์  ทวีดี</v>
      </c>
      <c r="C22" s="210"/>
      <c r="D22" s="210"/>
      <c r="E22" s="208">
        <f t="shared" si="2"/>
        <v>0</v>
      </c>
      <c r="F22" s="210"/>
      <c r="G22" s="210"/>
      <c r="H22" s="210"/>
      <c r="I22" s="208">
        <f t="shared" si="3"/>
        <v>0</v>
      </c>
      <c r="J22" s="208">
        <f t="shared" si="4"/>
        <v>0</v>
      </c>
      <c r="K22" s="208">
        <v>14</v>
      </c>
      <c r="L22" s="209" t="str">
        <f t="shared" si="0"/>
        <v>เด็กหญิงธิดารัตน์  ทวีดี</v>
      </c>
      <c r="M22" s="210"/>
      <c r="N22" s="210"/>
      <c r="O22" s="210"/>
      <c r="P22" s="203">
        <f t="shared" si="5"/>
        <v>0</v>
      </c>
      <c r="Q22" s="210"/>
      <c r="R22" s="210"/>
      <c r="S22" s="203">
        <f t="shared" si="6"/>
        <v>0</v>
      </c>
      <c r="T22" s="206">
        <f t="shared" si="7"/>
        <v>0</v>
      </c>
      <c r="U22" s="208">
        <v>14</v>
      </c>
      <c r="V22" s="209" t="str">
        <f t="shared" si="1"/>
        <v>เด็กหญิงธิดารัตน์  ทวีดี</v>
      </c>
      <c r="W22" s="210"/>
      <c r="X22" s="210"/>
      <c r="Y22" s="210"/>
      <c r="Z22" s="210"/>
      <c r="AA22" s="210"/>
      <c r="AB22" s="203">
        <f t="shared" si="8"/>
        <v>0</v>
      </c>
      <c r="AC22" s="203">
        <f t="shared" si="9"/>
        <v>0</v>
      </c>
    </row>
    <row r="23" spans="1:29" s="207" customFormat="1" ht="15" customHeight="1" x14ac:dyDescent="0.2">
      <c r="A23" s="208">
        <v>15</v>
      </c>
      <c r="B23" s="209" t="str">
        <f>หน้าแรก!C21</f>
        <v>เด็กหญิงธิวรรณดา  จันทน์เทศ</v>
      </c>
      <c r="C23" s="210"/>
      <c r="D23" s="210"/>
      <c r="E23" s="208">
        <f t="shared" si="2"/>
        <v>0</v>
      </c>
      <c r="F23" s="210"/>
      <c r="G23" s="210"/>
      <c r="H23" s="210"/>
      <c r="I23" s="208">
        <f t="shared" si="3"/>
        <v>0</v>
      </c>
      <c r="J23" s="208">
        <f t="shared" si="4"/>
        <v>0</v>
      </c>
      <c r="K23" s="208">
        <v>15</v>
      </c>
      <c r="L23" s="209" t="str">
        <f t="shared" si="0"/>
        <v>เด็กหญิงธิวรรณดา  จันทน์เทศ</v>
      </c>
      <c r="M23" s="210"/>
      <c r="N23" s="210"/>
      <c r="O23" s="210"/>
      <c r="P23" s="203">
        <f t="shared" si="5"/>
        <v>0</v>
      </c>
      <c r="Q23" s="210"/>
      <c r="R23" s="210"/>
      <c r="S23" s="203">
        <f t="shared" si="6"/>
        <v>0</v>
      </c>
      <c r="T23" s="206">
        <f t="shared" si="7"/>
        <v>0</v>
      </c>
      <c r="U23" s="208">
        <v>15</v>
      </c>
      <c r="V23" s="209" t="str">
        <f t="shared" si="1"/>
        <v>เด็กหญิงธิวรรณดา  จันทน์เทศ</v>
      </c>
      <c r="W23" s="210"/>
      <c r="X23" s="210"/>
      <c r="Y23" s="210"/>
      <c r="Z23" s="210"/>
      <c r="AA23" s="210"/>
      <c r="AB23" s="203">
        <f t="shared" si="8"/>
        <v>0</v>
      </c>
      <c r="AC23" s="203">
        <f t="shared" si="9"/>
        <v>0</v>
      </c>
    </row>
    <row r="24" spans="1:29" s="207" customFormat="1" ht="15" customHeight="1" x14ac:dyDescent="0.2">
      <c r="A24" s="208">
        <v>16</v>
      </c>
      <c r="B24" s="209" t="str">
        <f>หน้าแรก!C22</f>
        <v>เด็กหญิงนิภาพร  วงศ์พุทธะ</v>
      </c>
      <c r="C24" s="210"/>
      <c r="D24" s="210"/>
      <c r="E24" s="208">
        <f t="shared" si="2"/>
        <v>0</v>
      </c>
      <c r="F24" s="210"/>
      <c r="G24" s="210"/>
      <c r="H24" s="210"/>
      <c r="I24" s="208">
        <f t="shared" si="3"/>
        <v>0</v>
      </c>
      <c r="J24" s="208">
        <f t="shared" si="4"/>
        <v>0</v>
      </c>
      <c r="K24" s="208">
        <v>16</v>
      </c>
      <c r="L24" s="209" t="str">
        <f t="shared" si="0"/>
        <v>เด็กหญิงนิภาพร  วงศ์พุทธะ</v>
      </c>
      <c r="M24" s="210"/>
      <c r="N24" s="210"/>
      <c r="O24" s="210"/>
      <c r="P24" s="203">
        <f t="shared" si="5"/>
        <v>0</v>
      </c>
      <c r="Q24" s="210"/>
      <c r="R24" s="210"/>
      <c r="S24" s="203">
        <f t="shared" si="6"/>
        <v>0</v>
      </c>
      <c r="T24" s="206">
        <f t="shared" si="7"/>
        <v>0</v>
      </c>
      <c r="U24" s="208">
        <v>16</v>
      </c>
      <c r="V24" s="209" t="str">
        <f t="shared" si="1"/>
        <v>เด็กหญิงนิภาพร  วงศ์พุทธะ</v>
      </c>
      <c r="W24" s="210"/>
      <c r="X24" s="210"/>
      <c r="Y24" s="210"/>
      <c r="Z24" s="210"/>
      <c r="AA24" s="210"/>
      <c r="AB24" s="203">
        <f t="shared" si="8"/>
        <v>0</v>
      </c>
      <c r="AC24" s="203">
        <f t="shared" si="9"/>
        <v>0</v>
      </c>
    </row>
    <row r="25" spans="1:29" s="207" customFormat="1" ht="15" customHeight="1" x14ac:dyDescent="0.2">
      <c r="A25" s="208">
        <v>17</v>
      </c>
      <c r="B25" s="209" t="str">
        <f>หน้าแรก!C23</f>
        <v>เด็กหญิงมณศิกาญจน  เหล่าภา</v>
      </c>
      <c r="C25" s="210"/>
      <c r="D25" s="210"/>
      <c r="E25" s="208">
        <f t="shared" si="2"/>
        <v>0</v>
      </c>
      <c r="F25" s="210"/>
      <c r="G25" s="210"/>
      <c r="H25" s="210"/>
      <c r="I25" s="208">
        <f t="shared" si="3"/>
        <v>0</v>
      </c>
      <c r="J25" s="208">
        <f t="shared" si="4"/>
        <v>0</v>
      </c>
      <c r="K25" s="208">
        <v>17</v>
      </c>
      <c r="L25" s="209" t="str">
        <f t="shared" si="0"/>
        <v>เด็กหญิงมณศิกาญจน  เหล่าภา</v>
      </c>
      <c r="M25" s="210"/>
      <c r="N25" s="210"/>
      <c r="O25" s="210"/>
      <c r="P25" s="203">
        <f t="shared" si="5"/>
        <v>0</v>
      </c>
      <c r="Q25" s="210"/>
      <c r="R25" s="210"/>
      <c r="S25" s="203">
        <f t="shared" si="6"/>
        <v>0</v>
      </c>
      <c r="T25" s="206">
        <f t="shared" si="7"/>
        <v>0</v>
      </c>
      <c r="U25" s="208">
        <v>17</v>
      </c>
      <c r="V25" s="209" t="str">
        <f t="shared" si="1"/>
        <v>เด็กหญิงมณศิกาญจน  เหล่าภา</v>
      </c>
      <c r="W25" s="210"/>
      <c r="X25" s="210"/>
      <c r="Y25" s="210"/>
      <c r="Z25" s="210"/>
      <c r="AA25" s="210"/>
      <c r="AB25" s="203">
        <f t="shared" si="8"/>
        <v>0</v>
      </c>
      <c r="AC25" s="203">
        <f t="shared" si="9"/>
        <v>0</v>
      </c>
    </row>
    <row r="26" spans="1:29" s="207" customFormat="1" ht="15" customHeight="1" x14ac:dyDescent="0.2">
      <c r="A26" s="208">
        <v>18</v>
      </c>
      <c r="B26" s="209" t="str">
        <f>หน้าแรก!C24</f>
        <v>เด็กหญิงมุฑิตา  วีระศิริ</v>
      </c>
      <c r="C26" s="210"/>
      <c r="D26" s="210"/>
      <c r="E26" s="208">
        <f t="shared" si="2"/>
        <v>0</v>
      </c>
      <c r="F26" s="210"/>
      <c r="G26" s="210"/>
      <c r="H26" s="210"/>
      <c r="I26" s="208">
        <f t="shared" si="3"/>
        <v>0</v>
      </c>
      <c r="J26" s="208">
        <f t="shared" si="4"/>
        <v>0</v>
      </c>
      <c r="K26" s="208">
        <v>18</v>
      </c>
      <c r="L26" s="209" t="str">
        <f t="shared" si="0"/>
        <v>เด็กหญิงมุฑิตา  วีระศิริ</v>
      </c>
      <c r="M26" s="210"/>
      <c r="N26" s="210"/>
      <c r="O26" s="210"/>
      <c r="P26" s="203">
        <f t="shared" si="5"/>
        <v>0</v>
      </c>
      <c r="Q26" s="210"/>
      <c r="R26" s="210"/>
      <c r="S26" s="203">
        <f t="shared" si="6"/>
        <v>0</v>
      </c>
      <c r="T26" s="206">
        <f t="shared" si="7"/>
        <v>0</v>
      </c>
      <c r="U26" s="208">
        <v>18</v>
      </c>
      <c r="V26" s="209" t="str">
        <f t="shared" si="1"/>
        <v>เด็กหญิงมุฑิตา  วีระศิริ</v>
      </c>
      <c r="W26" s="210"/>
      <c r="X26" s="210"/>
      <c r="Y26" s="210"/>
      <c r="Z26" s="210"/>
      <c r="AA26" s="210"/>
      <c r="AB26" s="203">
        <f t="shared" si="8"/>
        <v>0</v>
      </c>
      <c r="AC26" s="203">
        <f t="shared" si="9"/>
        <v>0</v>
      </c>
    </row>
    <row r="27" spans="1:29" s="207" customFormat="1" ht="15" customHeight="1" x14ac:dyDescent="0.2">
      <c r="A27" s="208">
        <v>19</v>
      </c>
      <c r="B27" s="209" t="str">
        <f>หน้าแรก!C25</f>
        <v>เด็กหญิงรลิสรา  จันทะเส</v>
      </c>
      <c r="C27" s="210"/>
      <c r="D27" s="210"/>
      <c r="E27" s="208">
        <f t="shared" si="2"/>
        <v>0</v>
      </c>
      <c r="F27" s="210"/>
      <c r="G27" s="210"/>
      <c r="H27" s="210"/>
      <c r="I27" s="208">
        <f t="shared" si="3"/>
        <v>0</v>
      </c>
      <c r="J27" s="208">
        <f t="shared" si="4"/>
        <v>0</v>
      </c>
      <c r="K27" s="208">
        <v>19</v>
      </c>
      <c r="L27" s="209" t="str">
        <f t="shared" si="0"/>
        <v>เด็กหญิงรลิสรา  จันทะเส</v>
      </c>
      <c r="M27" s="210"/>
      <c r="N27" s="210"/>
      <c r="O27" s="210"/>
      <c r="P27" s="203">
        <f t="shared" si="5"/>
        <v>0</v>
      </c>
      <c r="Q27" s="210"/>
      <c r="R27" s="210"/>
      <c r="S27" s="203">
        <f t="shared" si="6"/>
        <v>0</v>
      </c>
      <c r="T27" s="206">
        <f t="shared" si="7"/>
        <v>0</v>
      </c>
      <c r="U27" s="208">
        <v>19</v>
      </c>
      <c r="V27" s="209" t="str">
        <f t="shared" si="1"/>
        <v>เด็กหญิงรลิสรา  จันทะเส</v>
      </c>
      <c r="W27" s="210"/>
      <c r="X27" s="210"/>
      <c r="Y27" s="210"/>
      <c r="Z27" s="210"/>
      <c r="AA27" s="210"/>
      <c r="AB27" s="203">
        <f t="shared" si="8"/>
        <v>0</v>
      </c>
      <c r="AC27" s="203">
        <f t="shared" si="9"/>
        <v>0</v>
      </c>
    </row>
    <row r="28" spans="1:29" s="207" customFormat="1" ht="15" customHeight="1" x14ac:dyDescent="0.2">
      <c r="A28" s="208">
        <v>20</v>
      </c>
      <c r="B28" s="209" t="str">
        <f>หน้าแรก!C26</f>
        <v>เด็กหญิงศรีประวรรณ  หาญจันทร์</v>
      </c>
      <c r="C28" s="210"/>
      <c r="D28" s="210"/>
      <c r="E28" s="208">
        <f t="shared" si="2"/>
        <v>0</v>
      </c>
      <c r="F28" s="210"/>
      <c r="G28" s="210"/>
      <c r="H28" s="210"/>
      <c r="I28" s="208">
        <f t="shared" si="3"/>
        <v>0</v>
      </c>
      <c r="J28" s="208">
        <f t="shared" si="4"/>
        <v>0</v>
      </c>
      <c r="K28" s="208">
        <v>20</v>
      </c>
      <c r="L28" s="209" t="str">
        <f t="shared" si="0"/>
        <v>เด็กหญิงศรีประวรรณ  หาญจันทร์</v>
      </c>
      <c r="M28" s="210"/>
      <c r="N28" s="210"/>
      <c r="O28" s="210"/>
      <c r="P28" s="203">
        <f t="shared" si="5"/>
        <v>0</v>
      </c>
      <c r="Q28" s="210"/>
      <c r="R28" s="210"/>
      <c r="S28" s="203">
        <f t="shared" si="6"/>
        <v>0</v>
      </c>
      <c r="T28" s="206">
        <f t="shared" si="7"/>
        <v>0</v>
      </c>
      <c r="U28" s="208">
        <v>20</v>
      </c>
      <c r="V28" s="209" t="str">
        <f t="shared" si="1"/>
        <v>เด็กหญิงศรีประวรรณ  หาญจันทร์</v>
      </c>
      <c r="W28" s="210"/>
      <c r="X28" s="210"/>
      <c r="Y28" s="210"/>
      <c r="Z28" s="210"/>
      <c r="AA28" s="210"/>
      <c r="AB28" s="203">
        <f t="shared" si="8"/>
        <v>0</v>
      </c>
      <c r="AC28" s="203">
        <f t="shared" si="9"/>
        <v>0</v>
      </c>
    </row>
    <row r="29" spans="1:29" s="207" customFormat="1" ht="15" customHeight="1" x14ac:dyDescent="0.2">
      <c r="A29" s="208">
        <v>21</v>
      </c>
      <c r="B29" s="209" t="str">
        <f>หน้าแรก!C27</f>
        <v>เด็กหญิงศุภสุดา  ดาทวี</v>
      </c>
      <c r="C29" s="210"/>
      <c r="D29" s="210"/>
      <c r="E29" s="208">
        <f t="shared" si="2"/>
        <v>0</v>
      </c>
      <c r="F29" s="210"/>
      <c r="G29" s="210"/>
      <c r="H29" s="210"/>
      <c r="I29" s="208">
        <f t="shared" si="3"/>
        <v>0</v>
      </c>
      <c r="J29" s="208">
        <f t="shared" si="4"/>
        <v>0</v>
      </c>
      <c r="K29" s="208">
        <v>21</v>
      </c>
      <c r="L29" s="209" t="str">
        <f t="shared" si="0"/>
        <v>เด็กหญิงศุภสุดา  ดาทวี</v>
      </c>
      <c r="M29" s="210"/>
      <c r="N29" s="210"/>
      <c r="O29" s="210"/>
      <c r="P29" s="203">
        <f t="shared" si="5"/>
        <v>0</v>
      </c>
      <c r="Q29" s="210"/>
      <c r="R29" s="210"/>
      <c r="S29" s="203">
        <f t="shared" si="6"/>
        <v>0</v>
      </c>
      <c r="T29" s="206">
        <f t="shared" si="7"/>
        <v>0</v>
      </c>
      <c r="U29" s="208">
        <v>21</v>
      </c>
      <c r="V29" s="209" t="str">
        <f t="shared" si="1"/>
        <v>เด็กหญิงศุภสุดา  ดาทวี</v>
      </c>
      <c r="W29" s="210"/>
      <c r="X29" s="210"/>
      <c r="Y29" s="210"/>
      <c r="Z29" s="210"/>
      <c r="AA29" s="210"/>
      <c r="AB29" s="203">
        <f t="shared" si="8"/>
        <v>0</v>
      </c>
      <c r="AC29" s="203">
        <f t="shared" si="9"/>
        <v>0</v>
      </c>
    </row>
    <row r="30" spans="1:29" s="207" customFormat="1" ht="15" customHeight="1" x14ac:dyDescent="0.2">
      <c r="A30" s="208">
        <v>22</v>
      </c>
      <c r="B30" s="209" t="str">
        <f>หน้าแรก!C28</f>
        <v>เด็กหญิงสุนิตา  สุโกพันธ์</v>
      </c>
      <c r="C30" s="210"/>
      <c r="D30" s="210"/>
      <c r="E30" s="208">
        <f t="shared" si="2"/>
        <v>0</v>
      </c>
      <c r="F30" s="210"/>
      <c r="G30" s="210"/>
      <c r="H30" s="210"/>
      <c r="I30" s="208">
        <f t="shared" si="3"/>
        <v>0</v>
      </c>
      <c r="J30" s="208">
        <f t="shared" si="4"/>
        <v>0</v>
      </c>
      <c r="K30" s="208">
        <v>22</v>
      </c>
      <c r="L30" s="209" t="str">
        <f t="shared" si="0"/>
        <v>เด็กหญิงสุนิตา  สุโกพันธ์</v>
      </c>
      <c r="M30" s="210"/>
      <c r="N30" s="210"/>
      <c r="O30" s="210"/>
      <c r="P30" s="203">
        <f t="shared" si="5"/>
        <v>0</v>
      </c>
      <c r="Q30" s="210"/>
      <c r="R30" s="210"/>
      <c r="S30" s="203">
        <f t="shared" si="6"/>
        <v>0</v>
      </c>
      <c r="T30" s="206">
        <f t="shared" si="7"/>
        <v>0</v>
      </c>
      <c r="U30" s="208">
        <v>22</v>
      </c>
      <c r="V30" s="209" t="str">
        <f t="shared" si="1"/>
        <v>เด็กหญิงสุนิตา  สุโกพันธ์</v>
      </c>
      <c r="W30" s="210"/>
      <c r="X30" s="210"/>
      <c r="Y30" s="210"/>
      <c r="Z30" s="210"/>
      <c r="AA30" s="210"/>
      <c r="AB30" s="203">
        <f t="shared" si="8"/>
        <v>0</v>
      </c>
      <c r="AC30" s="203">
        <f t="shared" si="9"/>
        <v>0</v>
      </c>
    </row>
    <row r="31" spans="1:29" s="207" customFormat="1" ht="15" customHeight="1" x14ac:dyDescent="0.2">
      <c r="A31" s="208">
        <v>23</v>
      </c>
      <c r="B31" s="209" t="str">
        <f>หน้าแรก!C29</f>
        <v>เด็กหญิงนัฐลดาภรณ์  วิไลพันธ์</v>
      </c>
      <c r="C31" s="210"/>
      <c r="D31" s="210"/>
      <c r="E31" s="208">
        <f t="shared" si="2"/>
        <v>0</v>
      </c>
      <c r="F31" s="210"/>
      <c r="G31" s="210"/>
      <c r="H31" s="210"/>
      <c r="I31" s="208">
        <f t="shared" si="3"/>
        <v>0</v>
      </c>
      <c r="J31" s="208">
        <f t="shared" si="4"/>
        <v>0</v>
      </c>
      <c r="K31" s="208">
        <v>23</v>
      </c>
      <c r="L31" s="209" t="str">
        <f t="shared" si="0"/>
        <v>เด็กหญิงนัฐลดาภรณ์  วิไลพันธ์</v>
      </c>
      <c r="M31" s="210"/>
      <c r="N31" s="210"/>
      <c r="O31" s="210"/>
      <c r="P31" s="203">
        <f t="shared" si="5"/>
        <v>0</v>
      </c>
      <c r="Q31" s="210"/>
      <c r="R31" s="210"/>
      <c r="S31" s="203">
        <f t="shared" si="6"/>
        <v>0</v>
      </c>
      <c r="T31" s="206">
        <f t="shared" si="7"/>
        <v>0</v>
      </c>
      <c r="U31" s="208">
        <v>23</v>
      </c>
      <c r="V31" s="209" t="str">
        <f t="shared" si="1"/>
        <v>เด็กหญิงนัฐลดาภรณ์  วิไลพันธ์</v>
      </c>
      <c r="W31" s="210"/>
      <c r="X31" s="210"/>
      <c r="Y31" s="210"/>
      <c r="Z31" s="210"/>
      <c r="AA31" s="210"/>
      <c r="AB31" s="203">
        <f t="shared" si="8"/>
        <v>0</v>
      </c>
      <c r="AC31" s="203">
        <f t="shared" si="9"/>
        <v>0</v>
      </c>
    </row>
    <row r="32" spans="1:29" s="207" customFormat="1" ht="15" customHeight="1" thickBot="1" x14ac:dyDescent="0.25">
      <c r="A32" s="208">
        <v>24</v>
      </c>
      <c r="B32" s="209" t="str">
        <f>หน้าแรก!C30</f>
        <v>เด็กชายอาทิตย์  หงษ์สามารถ</v>
      </c>
      <c r="C32" s="210"/>
      <c r="D32" s="210"/>
      <c r="E32" s="208">
        <f t="shared" si="2"/>
        <v>0</v>
      </c>
      <c r="F32" s="210"/>
      <c r="G32" s="210"/>
      <c r="H32" s="210"/>
      <c r="I32" s="208">
        <f t="shared" si="3"/>
        <v>0</v>
      </c>
      <c r="J32" s="208">
        <f t="shared" si="4"/>
        <v>0</v>
      </c>
      <c r="K32" s="208">
        <v>24</v>
      </c>
      <c r="L32" s="209" t="str">
        <f t="shared" si="0"/>
        <v>เด็กชายอาทิตย์  หงษ์สามารถ</v>
      </c>
      <c r="M32" s="210"/>
      <c r="N32" s="210"/>
      <c r="O32" s="210"/>
      <c r="P32" s="203">
        <f t="shared" si="5"/>
        <v>0</v>
      </c>
      <c r="Q32" s="210"/>
      <c r="R32" s="210"/>
      <c r="S32" s="203">
        <f t="shared" si="6"/>
        <v>0</v>
      </c>
      <c r="T32" s="206">
        <f t="shared" si="7"/>
        <v>0</v>
      </c>
      <c r="U32" s="208">
        <v>24</v>
      </c>
      <c r="V32" s="209" t="str">
        <f t="shared" si="1"/>
        <v>เด็กชายอาทิตย์  หงษ์สามารถ</v>
      </c>
      <c r="W32" s="210"/>
      <c r="X32" s="210"/>
      <c r="Y32" s="210"/>
      <c r="Z32" s="210"/>
      <c r="AA32" s="210"/>
      <c r="AB32" s="203">
        <f t="shared" si="8"/>
        <v>0</v>
      </c>
      <c r="AC32" s="203">
        <f t="shared" si="9"/>
        <v>0</v>
      </c>
    </row>
    <row r="33" spans="1:29" s="207" customFormat="1" ht="15" customHeight="1" x14ac:dyDescent="0.2">
      <c r="A33" s="211" t="s">
        <v>12</v>
      </c>
      <c r="B33" s="212"/>
      <c r="C33" s="213">
        <f>SUM(C9:C32)</f>
        <v>7</v>
      </c>
      <c r="D33" s="213">
        <f>SUM(D9:D32)</f>
        <v>7</v>
      </c>
      <c r="E33" s="213">
        <f>SUM(E9:E32)</f>
        <v>14</v>
      </c>
      <c r="F33" s="213">
        <f>SUM(F9:F32)</f>
        <v>5</v>
      </c>
      <c r="G33" s="213">
        <f>SUM(G9:G32)</f>
        <v>5</v>
      </c>
      <c r="H33" s="213">
        <f>SUM(H9:H32)</f>
        <v>5</v>
      </c>
      <c r="I33" s="213">
        <f>SUM(I9:I32)</f>
        <v>15</v>
      </c>
      <c r="J33" s="214">
        <f>SUM(J9:J32)</f>
        <v>29</v>
      </c>
      <c r="K33" s="215" t="s">
        <v>12</v>
      </c>
      <c r="L33" s="216"/>
      <c r="M33" s="213">
        <f>SUM(M9:M32)</f>
        <v>5</v>
      </c>
      <c r="N33" s="213">
        <f>SUM(N9:N32)</f>
        <v>5</v>
      </c>
      <c r="O33" s="213">
        <f>SUM(O9:O32)</f>
        <v>5</v>
      </c>
      <c r="P33" s="213">
        <f>SUM(P9:P32)</f>
        <v>15</v>
      </c>
      <c r="Q33" s="213">
        <f>SUM(Q9:Q32)</f>
        <v>4</v>
      </c>
      <c r="R33" s="213">
        <f>SUM(R9:R32)</f>
        <v>4</v>
      </c>
      <c r="S33" s="213">
        <f>SUM(S9:S32)</f>
        <v>8</v>
      </c>
      <c r="T33" s="213">
        <f>SUM(T9:T32)</f>
        <v>23</v>
      </c>
      <c r="U33" s="215" t="s">
        <v>12</v>
      </c>
      <c r="V33" s="216"/>
      <c r="W33" s="213">
        <f>SUM(W9:W32)</f>
        <v>5</v>
      </c>
      <c r="X33" s="213">
        <f>SUM(X9:X32)</f>
        <v>5</v>
      </c>
      <c r="Y33" s="213">
        <f>SUM(Y9:Y32)</f>
        <v>5</v>
      </c>
      <c r="Z33" s="213">
        <f>SUM(Z9:Z32)</f>
        <v>5</v>
      </c>
      <c r="AA33" s="213">
        <f>SUM(AA9:AA32)</f>
        <v>5</v>
      </c>
      <c r="AB33" s="213">
        <f>SUM(AB9:AB32)</f>
        <v>25</v>
      </c>
      <c r="AC33" s="213">
        <f>SUM(AC9:AC32)</f>
        <v>77</v>
      </c>
    </row>
    <row r="34" spans="1:29" s="207" customFormat="1" ht="15" customHeight="1" thickBot="1" x14ac:dyDescent="0.25">
      <c r="A34" s="217" t="s">
        <v>18</v>
      </c>
      <c r="B34" s="218"/>
      <c r="C34" s="219">
        <f>(100/(C8*I2))*C33</f>
        <v>9.7222222222222214</v>
      </c>
      <c r="D34" s="219">
        <f>(100/(D8*I2))*D33</f>
        <v>9.7222222222222214</v>
      </c>
      <c r="E34" s="219">
        <f>(100/(E8*I2))*E33</f>
        <v>9.7222222222222214</v>
      </c>
      <c r="F34" s="219">
        <f>(100/(F8*I2))*F33</f>
        <v>6.9444444444444446</v>
      </c>
      <c r="G34" s="219">
        <f>(100/(G8*I2))*G33</f>
        <v>6.9444444444444446</v>
      </c>
      <c r="H34" s="219">
        <f>(100/(H8*I2))*H33</f>
        <v>6.9444444444444446</v>
      </c>
      <c r="I34" s="219">
        <f>(100/(I8*I2))*I33</f>
        <v>6.9444444444444446</v>
      </c>
      <c r="J34" s="219">
        <f>(100/(J8*I2))*J33</f>
        <v>8.0555555555555554</v>
      </c>
      <c r="K34" s="220" t="s">
        <v>18</v>
      </c>
      <c r="L34" s="221"/>
      <c r="M34" s="219">
        <f>(100/(M8*I2))*M33</f>
        <v>6.9444444444444446</v>
      </c>
      <c r="N34" s="219">
        <f>(100/(N8*I2))*N33</f>
        <v>6.9444444444444446</v>
      </c>
      <c r="O34" s="219">
        <f>(100/(O8*I2))*O33</f>
        <v>6.9444444444444446</v>
      </c>
      <c r="P34" s="219">
        <f>(100/(P8*I2))*P33</f>
        <v>6.9444444444444446</v>
      </c>
      <c r="Q34" s="219">
        <f>(100/(Q8*I2))*Q33</f>
        <v>5.5555555555555554</v>
      </c>
      <c r="R34" s="219">
        <f>(100/(R8*I2))*R33</f>
        <v>5.5555555555555554</v>
      </c>
      <c r="S34" s="219">
        <f>(100/(S8*I2))*S33</f>
        <v>5.5555555555555554</v>
      </c>
      <c r="T34" s="219">
        <f>(100/(T8*I2))*T33</f>
        <v>6.3888888888888893</v>
      </c>
      <c r="U34" s="220" t="s">
        <v>18</v>
      </c>
      <c r="V34" s="221"/>
      <c r="W34" s="219">
        <f>(100/(W8*I2))*W33</f>
        <v>5.2083333333333339</v>
      </c>
      <c r="X34" s="219">
        <f>(100/(X8*I2))*X33</f>
        <v>5.2083333333333339</v>
      </c>
      <c r="Y34" s="219">
        <f>(100/(Y8*I2))*Y33</f>
        <v>5.2083333333333339</v>
      </c>
      <c r="Z34" s="219">
        <f>(100/(Z8*I2))*Z33</f>
        <v>5.2083333333333339</v>
      </c>
      <c r="AA34" s="219">
        <f>(100/(AA8*I2))*AA33</f>
        <v>5.2083333333333339</v>
      </c>
      <c r="AB34" s="219">
        <f>(100/(AB8*I2))*AB33</f>
        <v>5.2083333333333339</v>
      </c>
      <c r="AC34" s="219">
        <f>(100/(AC8*I2))*AC33</f>
        <v>6.4166666666666661</v>
      </c>
    </row>
    <row r="35" spans="1:29" ht="20.100000000000001" customHeight="1" x14ac:dyDescent="0.5"/>
    <row r="36" spans="1:29" ht="20.100000000000001" customHeight="1" x14ac:dyDescent="0.5"/>
    <row r="37" spans="1:29" ht="20.100000000000001" customHeight="1" x14ac:dyDescent="0.5"/>
    <row r="38" spans="1:29" ht="20.100000000000001" customHeight="1" x14ac:dyDescent="0.5"/>
    <row r="39" spans="1:29" ht="20.100000000000001" customHeight="1" x14ac:dyDescent="0.5"/>
  </sheetData>
  <sheetProtection password="9F5A" sheet="1" objects="1" scenarios="1"/>
  <mergeCells count="26">
    <mergeCell ref="A33:B33"/>
    <mergeCell ref="A34:B34"/>
    <mergeCell ref="A1:J1"/>
    <mergeCell ref="K6:K8"/>
    <mergeCell ref="K33:L33"/>
    <mergeCell ref="K34:L34"/>
    <mergeCell ref="E6:E7"/>
    <mergeCell ref="I6:I7"/>
    <mergeCell ref="J6:J7"/>
    <mergeCell ref="C6:D6"/>
    <mergeCell ref="F6:H6"/>
    <mergeCell ref="B6:B8"/>
    <mergeCell ref="A6:A8"/>
    <mergeCell ref="AC6:AC7"/>
    <mergeCell ref="U33:V33"/>
    <mergeCell ref="L6:L8"/>
    <mergeCell ref="M6:O6"/>
    <mergeCell ref="P6:P7"/>
    <mergeCell ref="Q6:R6"/>
    <mergeCell ref="S6:S7"/>
    <mergeCell ref="T6:T7"/>
    <mergeCell ref="U34:V34"/>
    <mergeCell ref="U6:U8"/>
    <mergeCell ref="V6:V8"/>
    <mergeCell ref="W6:AA6"/>
    <mergeCell ref="AB6:A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9"/>
  <sheetViews>
    <sheetView view="pageBreakPreview" zoomScaleNormal="120" zoomScaleSheetLayoutView="100" workbookViewId="0">
      <selection activeCell="D25" sqref="D25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3" customWidth="1"/>
    <col min="4" max="4" width="6.125" style="13" customWidth="1"/>
    <col min="5" max="5" width="5.375" style="13" customWidth="1"/>
    <col min="6" max="7" width="6.5" style="13" customWidth="1"/>
    <col min="8" max="8" width="6" style="13" customWidth="1"/>
    <col min="9" max="9" width="5.625" style="13" customWidth="1"/>
    <col min="10" max="10" width="6.5" style="13" customWidth="1"/>
    <col min="11" max="11" width="5.5" style="13" customWidth="1"/>
    <col min="12" max="12" width="23" style="1" customWidth="1"/>
    <col min="13" max="13" width="7.125" style="13" customWidth="1"/>
    <col min="14" max="14" width="6.625" style="13" customWidth="1"/>
    <col min="15" max="16" width="5.75" style="13" customWidth="1"/>
    <col min="17" max="17" width="6.75" style="13" customWidth="1"/>
    <col min="18" max="19" width="6.625" style="13" customWidth="1"/>
    <col min="20" max="20" width="7.125" style="13" customWidth="1"/>
    <col min="21" max="21" width="7.25" style="13" customWidth="1"/>
    <col min="22" max="22" width="27" style="1" customWidth="1"/>
    <col min="23" max="23" width="7.25" style="13" customWidth="1"/>
    <col min="24" max="24" width="6" style="13" customWidth="1"/>
    <col min="25" max="25" width="5.75" style="13" customWidth="1"/>
    <col min="26" max="26" width="7.5" style="13" customWidth="1"/>
    <col min="27" max="27" width="5.75" style="13" customWidth="1"/>
    <col min="28" max="28" width="7.625" style="13" customWidth="1"/>
    <col min="29" max="29" width="7.875" style="13" customWidth="1"/>
  </cols>
  <sheetData>
    <row r="1" spans="1:29" s="11" customFormat="1" x14ac:dyDescent="0.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21"/>
      <c r="L1" s="6"/>
      <c r="M1" s="14"/>
      <c r="N1" s="14"/>
      <c r="O1" s="14"/>
      <c r="P1" s="14"/>
      <c r="Q1" s="14"/>
      <c r="R1" s="14"/>
      <c r="S1" s="14"/>
      <c r="T1" s="14"/>
      <c r="U1" s="21"/>
      <c r="V1" s="6"/>
      <c r="W1" s="14"/>
      <c r="X1" s="14"/>
      <c r="Y1" s="14"/>
      <c r="Z1" s="14"/>
      <c r="AA1" s="14"/>
      <c r="AB1" s="14"/>
      <c r="AC1" s="14"/>
    </row>
    <row r="2" spans="1:29" s="11" customFormat="1" x14ac:dyDescent="0.5">
      <c r="A2" s="8" t="s">
        <v>1</v>
      </c>
      <c r="B2" s="7" t="str">
        <f>หน้าแรก!$C$1</f>
        <v>คณิตศาสตร์</v>
      </c>
      <c r="C2" s="14" t="s">
        <v>2</v>
      </c>
      <c r="D2" s="14" t="str">
        <f>หน้าแรก!$C$2</f>
        <v>ค21101</v>
      </c>
      <c r="E2" s="15"/>
      <c r="F2" s="14" t="s">
        <v>3</v>
      </c>
      <c r="G2" s="15"/>
      <c r="H2" s="16" t="str">
        <f>หน้าแรก!$C$3</f>
        <v>1/4</v>
      </c>
      <c r="I2" s="13">
        <f>หน้าแรก!$B$5</f>
        <v>24</v>
      </c>
      <c r="J2" s="13" t="s">
        <v>52</v>
      </c>
      <c r="K2" s="21"/>
      <c r="L2" s="7"/>
      <c r="M2" s="14"/>
      <c r="N2" s="14"/>
      <c r="O2" s="13"/>
      <c r="P2" s="14"/>
      <c r="Q2" s="13"/>
      <c r="R2" s="16"/>
      <c r="S2" s="16"/>
      <c r="T2" s="13"/>
      <c r="U2" s="14"/>
      <c r="V2" s="7"/>
      <c r="W2" s="14"/>
      <c r="X2" s="14"/>
      <c r="Y2" s="13"/>
      <c r="Z2" s="14"/>
      <c r="AA2" s="13"/>
      <c r="AB2" s="16"/>
      <c r="AC2" s="13"/>
    </row>
    <row r="3" spans="1:29" s="11" customFormat="1" x14ac:dyDescent="0.5">
      <c r="A3" s="8" t="s">
        <v>4</v>
      </c>
      <c r="B3" s="8"/>
      <c r="C3" s="14">
        <f>หน้าแรก!$C$4</f>
        <v>1</v>
      </c>
      <c r="D3" s="15"/>
      <c r="E3" s="14"/>
      <c r="F3" s="14"/>
      <c r="G3" s="17"/>
      <c r="H3" s="14" t="s">
        <v>171</v>
      </c>
      <c r="I3" s="13"/>
      <c r="J3" s="13"/>
      <c r="K3" s="21"/>
      <c r="L3" s="8"/>
      <c r="M3" s="14"/>
      <c r="N3" s="13"/>
      <c r="O3" s="14"/>
      <c r="P3" s="14"/>
      <c r="Q3" s="13"/>
      <c r="R3" s="14"/>
      <c r="S3" s="14"/>
      <c r="T3" s="13"/>
      <c r="U3" s="14"/>
      <c r="V3" s="8"/>
      <c r="W3" s="14"/>
      <c r="X3" s="13"/>
      <c r="Y3" s="14"/>
      <c r="Z3" s="14"/>
      <c r="AA3" s="13"/>
      <c r="AB3" s="14"/>
      <c r="AC3" s="13"/>
    </row>
    <row r="4" spans="1:29" s="11" customFormat="1" x14ac:dyDescent="0.5">
      <c r="A4" s="8" t="s">
        <v>6</v>
      </c>
      <c r="B4" s="8"/>
      <c r="C4" s="14"/>
      <c r="D4" s="14"/>
      <c r="E4" s="14"/>
      <c r="F4" s="14"/>
      <c r="G4" s="14"/>
      <c r="H4" s="13"/>
      <c r="I4" s="13"/>
      <c r="J4" s="13"/>
      <c r="K4" s="21" t="s">
        <v>29</v>
      </c>
      <c r="L4" s="8"/>
      <c r="M4" s="14"/>
      <c r="N4" s="14"/>
      <c r="O4" s="14"/>
      <c r="P4" s="14"/>
      <c r="Q4" s="14"/>
      <c r="R4" s="13"/>
      <c r="S4" s="13"/>
      <c r="T4" s="13"/>
      <c r="U4" s="21" t="s">
        <v>38</v>
      </c>
      <c r="V4" s="8"/>
      <c r="W4" s="14"/>
      <c r="X4" s="14"/>
      <c r="Y4" s="14"/>
      <c r="Z4" s="14"/>
      <c r="AA4" s="14"/>
      <c r="AB4" s="13"/>
      <c r="AC4" s="13"/>
    </row>
    <row r="5" spans="1:29" s="11" customFormat="1" ht="24" thickBot="1" x14ac:dyDescent="0.55000000000000004">
      <c r="A5" s="8" t="s">
        <v>7</v>
      </c>
      <c r="B5" s="8"/>
      <c r="C5" s="14"/>
      <c r="D5" s="14"/>
      <c r="E5" s="14"/>
      <c r="F5" s="14"/>
      <c r="G5" s="14"/>
      <c r="H5" s="13"/>
      <c r="I5" s="13"/>
      <c r="J5" s="13"/>
      <c r="K5" s="21" t="s">
        <v>30</v>
      </c>
      <c r="L5" s="8"/>
      <c r="M5" s="14"/>
      <c r="N5" s="14"/>
      <c r="O5" s="14"/>
      <c r="P5" s="14"/>
      <c r="Q5" s="14"/>
      <c r="R5" s="13"/>
      <c r="S5" s="13"/>
      <c r="T5" s="13"/>
      <c r="U5" s="21" t="s">
        <v>31</v>
      </c>
      <c r="V5" s="8"/>
      <c r="W5" s="14"/>
      <c r="X5" s="14"/>
      <c r="Y5" s="14"/>
      <c r="Z5" s="14"/>
      <c r="AA5" s="14"/>
      <c r="AB5" s="13"/>
      <c r="AC5" s="13"/>
    </row>
    <row r="6" spans="1:29" x14ac:dyDescent="0.2">
      <c r="A6" s="118" t="s">
        <v>8</v>
      </c>
      <c r="B6" s="110" t="s">
        <v>9</v>
      </c>
      <c r="C6" s="110" t="s">
        <v>16</v>
      </c>
      <c r="D6" s="110"/>
      <c r="E6" s="110" t="s">
        <v>12</v>
      </c>
      <c r="F6" s="110" t="s">
        <v>17</v>
      </c>
      <c r="G6" s="110"/>
      <c r="H6" s="110"/>
      <c r="I6" s="110" t="s">
        <v>12</v>
      </c>
      <c r="J6" s="113" t="s">
        <v>12</v>
      </c>
      <c r="K6" s="118" t="s">
        <v>8</v>
      </c>
      <c r="L6" s="110" t="s">
        <v>9</v>
      </c>
      <c r="M6" s="110" t="s">
        <v>22</v>
      </c>
      <c r="N6" s="110"/>
      <c r="O6" s="110"/>
      <c r="P6" s="110" t="s">
        <v>12</v>
      </c>
      <c r="Q6" s="110" t="s">
        <v>26</v>
      </c>
      <c r="R6" s="110"/>
      <c r="S6" s="110" t="s">
        <v>12</v>
      </c>
      <c r="T6" s="113" t="s">
        <v>12</v>
      </c>
      <c r="U6" s="118" t="s">
        <v>8</v>
      </c>
      <c r="V6" s="110" t="s">
        <v>9</v>
      </c>
      <c r="W6" s="110" t="s">
        <v>32</v>
      </c>
      <c r="X6" s="110"/>
      <c r="Y6" s="110"/>
      <c r="Z6" s="110"/>
      <c r="AA6" s="110"/>
      <c r="AB6" s="110" t="s">
        <v>12</v>
      </c>
      <c r="AC6" s="113" t="s">
        <v>12</v>
      </c>
    </row>
    <row r="7" spans="1:29" ht="165.75" customHeight="1" x14ac:dyDescent="0.2">
      <c r="A7" s="119"/>
      <c r="B7" s="111"/>
      <c r="C7" s="12" t="s">
        <v>10</v>
      </c>
      <c r="D7" s="12" t="s">
        <v>11</v>
      </c>
      <c r="E7" s="111"/>
      <c r="F7" s="12" t="s">
        <v>13</v>
      </c>
      <c r="G7" s="12" t="s">
        <v>14</v>
      </c>
      <c r="H7" s="12" t="s">
        <v>15</v>
      </c>
      <c r="I7" s="111"/>
      <c r="J7" s="114"/>
      <c r="K7" s="119"/>
      <c r="L7" s="111"/>
      <c r="M7" s="12" t="s">
        <v>23</v>
      </c>
      <c r="N7" s="12" t="s">
        <v>24</v>
      </c>
      <c r="O7" s="12" t="s">
        <v>25</v>
      </c>
      <c r="P7" s="111"/>
      <c r="Q7" s="12" t="s">
        <v>27</v>
      </c>
      <c r="R7" s="12" t="s">
        <v>28</v>
      </c>
      <c r="S7" s="111"/>
      <c r="T7" s="114"/>
      <c r="U7" s="119"/>
      <c r="V7" s="111"/>
      <c r="W7" s="12" t="s">
        <v>33</v>
      </c>
      <c r="X7" s="12" t="s">
        <v>34</v>
      </c>
      <c r="Y7" s="12" t="s">
        <v>35</v>
      </c>
      <c r="Z7" s="12" t="s">
        <v>36</v>
      </c>
      <c r="AA7" s="12" t="s">
        <v>37</v>
      </c>
      <c r="AB7" s="111"/>
      <c r="AC7" s="114"/>
    </row>
    <row r="8" spans="1:29" ht="24" thickBot="1" x14ac:dyDescent="0.25">
      <c r="A8" s="120"/>
      <c r="B8" s="112"/>
      <c r="C8" s="23">
        <v>3</v>
      </c>
      <c r="D8" s="23">
        <v>3</v>
      </c>
      <c r="E8" s="23">
        <v>6</v>
      </c>
      <c r="F8" s="23">
        <v>3</v>
      </c>
      <c r="G8" s="23">
        <v>3</v>
      </c>
      <c r="H8" s="23">
        <v>3</v>
      </c>
      <c r="I8" s="23">
        <v>9</v>
      </c>
      <c r="J8" s="24">
        <v>15</v>
      </c>
      <c r="K8" s="120"/>
      <c r="L8" s="112"/>
      <c r="M8" s="23">
        <v>3</v>
      </c>
      <c r="N8" s="23">
        <v>3</v>
      </c>
      <c r="O8" s="23">
        <v>3</v>
      </c>
      <c r="P8" s="23">
        <v>9</v>
      </c>
      <c r="Q8" s="23">
        <v>3</v>
      </c>
      <c r="R8" s="23">
        <v>3</v>
      </c>
      <c r="S8" s="23">
        <v>6</v>
      </c>
      <c r="T8" s="24">
        <v>15</v>
      </c>
      <c r="U8" s="120"/>
      <c r="V8" s="112"/>
      <c r="W8" s="23">
        <v>4</v>
      </c>
      <c r="X8" s="23">
        <v>4</v>
      </c>
      <c r="Y8" s="23">
        <v>4</v>
      </c>
      <c r="Z8" s="23">
        <v>4</v>
      </c>
      <c r="AA8" s="23">
        <v>4</v>
      </c>
      <c r="AB8" s="23">
        <v>20</v>
      </c>
      <c r="AC8" s="24">
        <v>50</v>
      </c>
    </row>
    <row r="9" spans="1:29" s="207" customFormat="1" ht="15" customHeight="1" x14ac:dyDescent="0.2">
      <c r="A9" s="222">
        <v>1</v>
      </c>
      <c r="B9" s="204" t="str">
        <f>หน้าแรก!C7</f>
        <v>เด็กชายกฤษดา  พิมวงศ์</v>
      </c>
      <c r="C9" s="205">
        <v>3</v>
      </c>
      <c r="D9" s="205">
        <v>3</v>
      </c>
      <c r="E9" s="203">
        <f>SUM(C9:D9)</f>
        <v>6</v>
      </c>
      <c r="F9" s="205">
        <v>3</v>
      </c>
      <c r="G9" s="205">
        <v>3</v>
      </c>
      <c r="H9" s="205">
        <v>3</v>
      </c>
      <c r="I9" s="203">
        <f>SUM(F9:H9)</f>
        <v>9</v>
      </c>
      <c r="J9" s="223">
        <f>E9+I9</f>
        <v>15</v>
      </c>
      <c r="K9" s="222">
        <v>1</v>
      </c>
      <c r="L9" s="204" t="str">
        <f t="shared" ref="L9:L32" si="0">B9</f>
        <v>เด็กชายกฤษดา  พิมวงศ์</v>
      </c>
      <c r="M9" s="205">
        <v>3</v>
      </c>
      <c r="N9" s="205">
        <v>3</v>
      </c>
      <c r="O9" s="205">
        <v>3</v>
      </c>
      <c r="P9" s="203">
        <f>SUM(M9:O9)</f>
        <v>9</v>
      </c>
      <c r="Q9" s="205">
        <v>2</v>
      </c>
      <c r="R9" s="205">
        <v>2</v>
      </c>
      <c r="S9" s="203">
        <f>SUM(Q9:R9)</f>
        <v>4</v>
      </c>
      <c r="T9" s="223">
        <f>P9+S9</f>
        <v>13</v>
      </c>
      <c r="U9" s="222">
        <v>1</v>
      </c>
      <c r="V9" s="204" t="str">
        <f t="shared" ref="V9:V32" si="1">B9</f>
        <v>เด็กชายกฤษดา  พิมวงศ์</v>
      </c>
      <c r="W9" s="205">
        <v>3</v>
      </c>
      <c r="X9" s="205">
        <v>3</v>
      </c>
      <c r="Y9" s="205">
        <v>3</v>
      </c>
      <c r="Z9" s="205">
        <v>3</v>
      </c>
      <c r="AA9" s="205">
        <v>3</v>
      </c>
      <c r="AB9" s="203">
        <f>SUM(W9:AA9)</f>
        <v>15</v>
      </c>
      <c r="AC9" s="223">
        <f>J9+T9+AB9</f>
        <v>43</v>
      </c>
    </row>
    <row r="10" spans="1:29" s="207" customFormat="1" ht="15" customHeight="1" x14ac:dyDescent="0.2">
      <c r="A10" s="224">
        <v>2</v>
      </c>
      <c r="B10" s="209" t="str">
        <f>หน้าแรก!C8</f>
        <v>เด็กชายจุธาวิทย์  กิติราช</v>
      </c>
      <c r="C10" s="210">
        <v>2</v>
      </c>
      <c r="D10" s="210">
        <v>2</v>
      </c>
      <c r="E10" s="208">
        <f t="shared" ref="E10:E32" si="2">SUM(C10:D10)</f>
        <v>4</v>
      </c>
      <c r="F10" s="210">
        <v>2</v>
      </c>
      <c r="G10" s="210">
        <v>2</v>
      </c>
      <c r="H10" s="210">
        <v>2</v>
      </c>
      <c r="I10" s="208">
        <f t="shared" ref="I10:I32" si="3">SUM(F10:H10)</f>
        <v>6</v>
      </c>
      <c r="J10" s="225">
        <f t="shared" ref="J10:J32" si="4">E10+I10</f>
        <v>10</v>
      </c>
      <c r="K10" s="224">
        <v>2</v>
      </c>
      <c r="L10" s="209" t="str">
        <f t="shared" si="0"/>
        <v>เด็กชายจุธาวิทย์  กิติราช</v>
      </c>
      <c r="M10" s="210">
        <v>2</v>
      </c>
      <c r="N10" s="210">
        <v>2</v>
      </c>
      <c r="O10" s="210">
        <v>2</v>
      </c>
      <c r="P10" s="203">
        <f t="shared" ref="P10:P32" si="5">SUM(M10:O10)</f>
        <v>6</v>
      </c>
      <c r="Q10" s="210">
        <v>2</v>
      </c>
      <c r="R10" s="210">
        <v>2</v>
      </c>
      <c r="S10" s="203">
        <f t="shared" ref="S10:S32" si="6">SUM(Q10:R10)</f>
        <v>4</v>
      </c>
      <c r="T10" s="223">
        <f t="shared" ref="T10:T32" si="7">P10+S10</f>
        <v>10</v>
      </c>
      <c r="U10" s="224">
        <v>2</v>
      </c>
      <c r="V10" s="209" t="str">
        <f t="shared" si="1"/>
        <v>เด็กชายจุธาวิทย์  กิติราช</v>
      </c>
      <c r="W10" s="210">
        <v>2</v>
      </c>
      <c r="X10" s="210">
        <v>2</v>
      </c>
      <c r="Y10" s="210">
        <v>2</v>
      </c>
      <c r="Z10" s="210">
        <v>2</v>
      </c>
      <c r="AA10" s="210">
        <v>2</v>
      </c>
      <c r="AB10" s="203">
        <f t="shared" ref="AB10:AB32" si="8">SUM(W10:AA10)</f>
        <v>10</v>
      </c>
      <c r="AC10" s="223">
        <f t="shared" ref="AC10:AC32" si="9">J10+T10+AB10</f>
        <v>30</v>
      </c>
    </row>
    <row r="11" spans="1:29" s="207" customFormat="1" ht="15" customHeight="1" x14ac:dyDescent="0.2">
      <c r="A11" s="224">
        <v>3</v>
      </c>
      <c r="B11" s="209" t="str">
        <f>หน้าแรก!C9</f>
        <v>เด็กชายชัยพร  แพงจักร</v>
      </c>
      <c r="C11" s="210"/>
      <c r="D11" s="210"/>
      <c r="E11" s="208">
        <f t="shared" si="2"/>
        <v>0</v>
      </c>
      <c r="F11" s="210"/>
      <c r="G11" s="210"/>
      <c r="H11" s="210"/>
      <c r="I11" s="208">
        <f t="shared" si="3"/>
        <v>0</v>
      </c>
      <c r="J11" s="225">
        <f t="shared" si="4"/>
        <v>0</v>
      </c>
      <c r="K11" s="224">
        <v>3</v>
      </c>
      <c r="L11" s="209" t="str">
        <f t="shared" si="0"/>
        <v>เด็กชายชัยพร  แพงจักร</v>
      </c>
      <c r="M11" s="210"/>
      <c r="N11" s="210"/>
      <c r="O11" s="210"/>
      <c r="P11" s="203">
        <f t="shared" si="5"/>
        <v>0</v>
      </c>
      <c r="Q11" s="210"/>
      <c r="R11" s="210"/>
      <c r="S11" s="203">
        <f t="shared" si="6"/>
        <v>0</v>
      </c>
      <c r="T11" s="223">
        <f t="shared" si="7"/>
        <v>0</v>
      </c>
      <c r="U11" s="224">
        <v>3</v>
      </c>
      <c r="V11" s="209" t="str">
        <f t="shared" si="1"/>
        <v>เด็กชายชัยพร  แพงจักร</v>
      </c>
      <c r="W11" s="210"/>
      <c r="X11" s="210"/>
      <c r="Y11" s="210"/>
      <c r="Z11" s="210"/>
      <c r="AA11" s="210"/>
      <c r="AB11" s="203">
        <f t="shared" si="8"/>
        <v>0</v>
      </c>
      <c r="AC11" s="223">
        <f t="shared" si="9"/>
        <v>0</v>
      </c>
    </row>
    <row r="12" spans="1:29" s="207" customFormat="1" ht="15" customHeight="1" x14ac:dyDescent="0.2">
      <c r="A12" s="224">
        <v>4</v>
      </c>
      <c r="B12" s="209" t="str">
        <f>หน้าแรก!C10</f>
        <v>เด็กชายโชคชัย  โนนยาง</v>
      </c>
      <c r="C12" s="210"/>
      <c r="D12" s="210"/>
      <c r="E12" s="208">
        <f t="shared" si="2"/>
        <v>0</v>
      </c>
      <c r="F12" s="210"/>
      <c r="G12" s="210"/>
      <c r="H12" s="210"/>
      <c r="I12" s="208">
        <f t="shared" si="3"/>
        <v>0</v>
      </c>
      <c r="J12" s="225">
        <f t="shared" si="4"/>
        <v>0</v>
      </c>
      <c r="K12" s="224">
        <v>4</v>
      </c>
      <c r="L12" s="209" t="str">
        <f t="shared" si="0"/>
        <v>เด็กชายโชคชัย  โนนยาง</v>
      </c>
      <c r="M12" s="210"/>
      <c r="N12" s="210"/>
      <c r="O12" s="210"/>
      <c r="P12" s="203">
        <f t="shared" si="5"/>
        <v>0</v>
      </c>
      <c r="Q12" s="210"/>
      <c r="R12" s="210"/>
      <c r="S12" s="203">
        <f t="shared" si="6"/>
        <v>0</v>
      </c>
      <c r="T12" s="223">
        <f t="shared" si="7"/>
        <v>0</v>
      </c>
      <c r="U12" s="224">
        <v>4</v>
      </c>
      <c r="V12" s="209" t="str">
        <f t="shared" si="1"/>
        <v>เด็กชายโชคชัย  โนนยาง</v>
      </c>
      <c r="W12" s="210"/>
      <c r="X12" s="210"/>
      <c r="Y12" s="210"/>
      <c r="Z12" s="210"/>
      <c r="AA12" s="210"/>
      <c r="AB12" s="203">
        <f t="shared" si="8"/>
        <v>0</v>
      </c>
      <c r="AC12" s="223">
        <f t="shared" si="9"/>
        <v>0</v>
      </c>
    </row>
    <row r="13" spans="1:29" s="207" customFormat="1" ht="15" customHeight="1" x14ac:dyDescent="0.2">
      <c r="A13" s="224">
        <v>5</v>
      </c>
      <c r="B13" s="209" t="str">
        <f>หน้าแรก!C11</f>
        <v>เด็กชายทินกร  สารทอง</v>
      </c>
      <c r="C13" s="210"/>
      <c r="D13" s="210"/>
      <c r="E13" s="208">
        <f t="shared" si="2"/>
        <v>0</v>
      </c>
      <c r="F13" s="210"/>
      <c r="G13" s="210"/>
      <c r="H13" s="210"/>
      <c r="I13" s="208">
        <f t="shared" si="3"/>
        <v>0</v>
      </c>
      <c r="J13" s="225">
        <f t="shared" si="4"/>
        <v>0</v>
      </c>
      <c r="K13" s="224">
        <v>5</v>
      </c>
      <c r="L13" s="209" t="str">
        <f t="shared" si="0"/>
        <v>เด็กชายทินกร  สารทอง</v>
      </c>
      <c r="M13" s="210"/>
      <c r="N13" s="210"/>
      <c r="O13" s="210"/>
      <c r="P13" s="203">
        <f t="shared" si="5"/>
        <v>0</v>
      </c>
      <c r="Q13" s="210"/>
      <c r="R13" s="210"/>
      <c r="S13" s="203">
        <f t="shared" si="6"/>
        <v>0</v>
      </c>
      <c r="T13" s="223">
        <f t="shared" si="7"/>
        <v>0</v>
      </c>
      <c r="U13" s="224">
        <v>5</v>
      </c>
      <c r="V13" s="209" t="str">
        <f t="shared" si="1"/>
        <v>เด็กชายทินกร  สารทอง</v>
      </c>
      <c r="W13" s="210"/>
      <c r="X13" s="210"/>
      <c r="Y13" s="210"/>
      <c r="Z13" s="210"/>
      <c r="AA13" s="210"/>
      <c r="AB13" s="203">
        <f t="shared" si="8"/>
        <v>0</v>
      </c>
      <c r="AC13" s="223">
        <f t="shared" si="9"/>
        <v>0</v>
      </c>
    </row>
    <row r="14" spans="1:29" s="207" customFormat="1" ht="15" customHeight="1" x14ac:dyDescent="0.2">
      <c r="A14" s="224">
        <v>6</v>
      </c>
      <c r="B14" s="209" t="str">
        <f>หน้าแรก!C12</f>
        <v>เด็กชายนันทวัฒน์  สมจันทร์</v>
      </c>
      <c r="C14" s="210"/>
      <c r="D14" s="210"/>
      <c r="E14" s="208">
        <f t="shared" si="2"/>
        <v>0</v>
      </c>
      <c r="F14" s="210"/>
      <c r="G14" s="210"/>
      <c r="H14" s="210"/>
      <c r="I14" s="208">
        <f t="shared" si="3"/>
        <v>0</v>
      </c>
      <c r="J14" s="225">
        <f t="shared" si="4"/>
        <v>0</v>
      </c>
      <c r="K14" s="224">
        <v>6</v>
      </c>
      <c r="L14" s="209" t="str">
        <f t="shared" si="0"/>
        <v>เด็กชายนันทวัฒน์  สมจันทร์</v>
      </c>
      <c r="M14" s="210"/>
      <c r="N14" s="210"/>
      <c r="O14" s="210"/>
      <c r="P14" s="203">
        <f t="shared" si="5"/>
        <v>0</v>
      </c>
      <c r="Q14" s="210"/>
      <c r="R14" s="210"/>
      <c r="S14" s="203">
        <f t="shared" si="6"/>
        <v>0</v>
      </c>
      <c r="T14" s="223">
        <f t="shared" si="7"/>
        <v>0</v>
      </c>
      <c r="U14" s="224">
        <v>6</v>
      </c>
      <c r="V14" s="209" t="str">
        <f t="shared" si="1"/>
        <v>เด็กชายนันทวัฒน์  สมจันทร์</v>
      </c>
      <c r="W14" s="210"/>
      <c r="X14" s="210"/>
      <c r="Y14" s="210"/>
      <c r="Z14" s="210"/>
      <c r="AA14" s="210"/>
      <c r="AB14" s="203">
        <f t="shared" si="8"/>
        <v>0</v>
      </c>
      <c r="AC14" s="223">
        <f t="shared" si="9"/>
        <v>0</v>
      </c>
    </row>
    <row r="15" spans="1:29" s="207" customFormat="1" ht="15" customHeight="1" x14ac:dyDescent="0.2">
      <c r="A15" s="224">
        <v>7</v>
      </c>
      <c r="B15" s="209" t="str">
        <f>หน้าแรก!C13</f>
        <v>เด็กชายผดุงเดช  ศรีโยยา</v>
      </c>
      <c r="C15" s="210"/>
      <c r="D15" s="210"/>
      <c r="E15" s="208">
        <f t="shared" si="2"/>
        <v>0</v>
      </c>
      <c r="F15" s="210"/>
      <c r="G15" s="210"/>
      <c r="H15" s="210"/>
      <c r="I15" s="208">
        <f t="shared" si="3"/>
        <v>0</v>
      </c>
      <c r="J15" s="225">
        <f t="shared" si="4"/>
        <v>0</v>
      </c>
      <c r="K15" s="224">
        <v>7</v>
      </c>
      <c r="L15" s="209" t="str">
        <f t="shared" si="0"/>
        <v>เด็กชายผดุงเดช  ศรีโยยา</v>
      </c>
      <c r="M15" s="210"/>
      <c r="N15" s="210"/>
      <c r="O15" s="210"/>
      <c r="P15" s="203">
        <f t="shared" si="5"/>
        <v>0</v>
      </c>
      <c r="Q15" s="210"/>
      <c r="R15" s="210"/>
      <c r="S15" s="203">
        <f t="shared" si="6"/>
        <v>0</v>
      </c>
      <c r="T15" s="223">
        <f t="shared" si="7"/>
        <v>0</v>
      </c>
      <c r="U15" s="224">
        <v>7</v>
      </c>
      <c r="V15" s="209" t="str">
        <f t="shared" si="1"/>
        <v>เด็กชายผดุงเดช  ศรีโยยา</v>
      </c>
      <c r="W15" s="210"/>
      <c r="X15" s="210"/>
      <c r="Y15" s="210"/>
      <c r="Z15" s="210"/>
      <c r="AA15" s="210"/>
      <c r="AB15" s="203">
        <f t="shared" si="8"/>
        <v>0</v>
      </c>
      <c r="AC15" s="223">
        <f t="shared" si="9"/>
        <v>0</v>
      </c>
    </row>
    <row r="16" spans="1:29" s="207" customFormat="1" ht="15" customHeight="1" x14ac:dyDescent="0.2">
      <c r="A16" s="224">
        <v>8</v>
      </c>
      <c r="B16" s="209" t="str">
        <f>หน้าแรก!C14</f>
        <v>เด็กชายวิสุทธิพงษ์  มุลสุมาลย์</v>
      </c>
      <c r="C16" s="210"/>
      <c r="D16" s="210"/>
      <c r="E16" s="208">
        <f t="shared" si="2"/>
        <v>0</v>
      </c>
      <c r="F16" s="210"/>
      <c r="G16" s="210"/>
      <c r="H16" s="210"/>
      <c r="I16" s="208">
        <f t="shared" si="3"/>
        <v>0</v>
      </c>
      <c r="J16" s="225">
        <f t="shared" si="4"/>
        <v>0</v>
      </c>
      <c r="K16" s="224">
        <v>8</v>
      </c>
      <c r="L16" s="209" t="str">
        <f t="shared" si="0"/>
        <v>เด็กชายวิสุทธิพงษ์  มุลสุมาลย์</v>
      </c>
      <c r="M16" s="210"/>
      <c r="N16" s="210"/>
      <c r="O16" s="210"/>
      <c r="P16" s="203">
        <f t="shared" si="5"/>
        <v>0</v>
      </c>
      <c r="Q16" s="210"/>
      <c r="R16" s="210"/>
      <c r="S16" s="203">
        <f t="shared" si="6"/>
        <v>0</v>
      </c>
      <c r="T16" s="223">
        <f t="shared" si="7"/>
        <v>0</v>
      </c>
      <c r="U16" s="224">
        <v>8</v>
      </c>
      <c r="V16" s="209" t="str">
        <f t="shared" si="1"/>
        <v>เด็กชายวิสุทธิพงษ์  มุลสุมาลย์</v>
      </c>
      <c r="W16" s="210"/>
      <c r="X16" s="210"/>
      <c r="Y16" s="210"/>
      <c r="Z16" s="210"/>
      <c r="AA16" s="210"/>
      <c r="AB16" s="203">
        <f t="shared" si="8"/>
        <v>0</v>
      </c>
      <c r="AC16" s="223">
        <f t="shared" si="9"/>
        <v>0</v>
      </c>
    </row>
    <row r="17" spans="1:29" s="207" customFormat="1" ht="15" customHeight="1" x14ac:dyDescent="0.2">
      <c r="A17" s="224">
        <v>9</v>
      </c>
      <c r="B17" s="209" t="str">
        <f>หน้าแรก!C15</f>
        <v>เด็กชายวุฒิชัย  จำปาป่า</v>
      </c>
      <c r="C17" s="210"/>
      <c r="D17" s="210"/>
      <c r="E17" s="208">
        <f t="shared" si="2"/>
        <v>0</v>
      </c>
      <c r="F17" s="210"/>
      <c r="G17" s="210"/>
      <c r="H17" s="210"/>
      <c r="I17" s="208">
        <f t="shared" si="3"/>
        <v>0</v>
      </c>
      <c r="J17" s="225">
        <f t="shared" si="4"/>
        <v>0</v>
      </c>
      <c r="K17" s="224">
        <v>9</v>
      </c>
      <c r="L17" s="209" t="str">
        <f t="shared" si="0"/>
        <v>เด็กชายวุฒิชัย  จำปาป่า</v>
      </c>
      <c r="M17" s="210"/>
      <c r="N17" s="210"/>
      <c r="O17" s="210"/>
      <c r="P17" s="203">
        <f t="shared" si="5"/>
        <v>0</v>
      </c>
      <c r="Q17" s="210"/>
      <c r="R17" s="210"/>
      <c r="S17" s="203">
        <f t="shared" si="6"/>
        <v>0</v>
      </c>
      <c r="T17" s="223">
        <f t="shared" si="7"/>
        <v>0</v>
      </c>
      <c r="U17" s="224">
        <v>9</v>
      </c>
      <c r="V17" s="209" t="str">
        <f t="shared" si="1"/>
        <v>เด็กชายวุฒิชัย  จำปาป่า</v>
      </c>
      <c r="W17" s="210"/>
      <c r="X17" s="210"/>
      <c r="Y17" s="210"/>
      <c r="Z17" s="210"/>
      <c r="AA17" s="210"/>
      <c r="AB17" s="203">
        <f t="shared" si="8"/>
        <v>0</v>
      </c>
      <c r="AC17" s="223">
        <f t="shared" si="9"/>
        <v>0</v>
      </c>
    </row>
    <row r="18" spans="1:29" s="207" customFormat="1" ht="15" customHeight="1" x14ac:dyDescent="0.2">
      <c r="A18" s="224">
        <v>10</v>
      </c>
      <c r="B18" s="209" t="str">
        <f>หน้าแรก!C16</f>
        <v>เด็กชายศราวุธ  สุตาสุข</v>
      </c>
      <c r="C18" s="210"/>
      <c r="D18" s="210"/>
      <c r="E18" s="208">
        <f t="shared" si="2"/>
        <v>0</v>
      </c>
      <c r="F18" s="210"/>
      <c r="G18" s="210"/>
      <c r="H18" s="210"/>
      <c r="I18" s="208">
        <f t="shared" si="3"/>
        <v>0</v>
      </c>
      <c r="J18" s="225">
        <f t="shared" si="4"/>
        <v>0</v>
      </c>
      <c r="K18" s="224">
        <v>10</v>
      </c>
      <c r="L18" s="209" t="str">
        <f t="shared" si="0"/>
        <v>เด็กชายศราวุธ  สุตาสุข</v>
      </c>
      <c r="M18" s="210"/>
      <c r="N18" s="210"/>
      <c r="O18" s="210"/>
      <c r="P18" s="203">
        <f t="shared" si="5"/>
        <v>0</v>
      </c>
      <c r="Q18" s="210"/>
      <c r="R18" s="210"/>
      <c r="S18" s="203">
        <f t="shared" si="6"/>
        <v>0</v>
      </c>
      <c r="T18" s="223">
        <f t="shared" si="7"/>
        <v>0</v>
      </c>
      <c r="U18" s="224">
        <v>10</v>
      </c>
      <c r="V18" s="209" t="str">
        <f t="shared" si="1"/>
        <v>เด็กชายศราวุธ  สุตาสุข</v>
      </c>
      <c r="W18" s="210"/>
      <c r="X18" s="210"/>
      <c r="Y18" s="210"/>
      <c r="Z18" s="210"/>
      <c r="AA18" s="210"/>
      <c r="AB18" s="203">
        <f t="shared" si="8"/>
        <v>0</v>
      </c>
      <c r="AC18" s="223">
        <f t="shared" si="9"/>
        <v>0</v>
      </c>
    </row>
    <row r="19" spans="1:29" s="207" customFormat="1" ht="15" customHeight="1" x14ac:dyDescent="0.2">
      <c r="A19" s="224">
        <v>11</v>
      </c>
      <c r="B19" s="209" t="str">
        <f>หน้าแรก!C17</f>
        <v>เด็กชายอดิศร  แสงกล้า</v>
      </c>
      <c r="C19" s="210"/>
      <c r="D19" s="210"/>
      <c r="E19" s="208">
        <f t="shared" si="2"/>
        <v>0</v>
      </c>
      <c r="F19" s="210"/>
      <c r="G19" s="210"/>
      <c r="H19" s="210"/>
      <c r="I19" s="208">
        <f t="shared" si="3"/>
        <v>0</v>
      </c>
      <c r="J19" s="225">
        <f t="shared" si="4"/>
        <v>0</v>
      </c>
      <c r="K19" s="224">
        <v>11</v>
      </c>
      <c r="L19" s="209" t="str">
        <f t="shared" si="0"/>
        <v>เด็กชายอดิศร  แสงกล้า</v>
      </c>
      <c r="M19" s="210"/>
      <c r="N19" s="210"/>
      <c r="O19" s="210"/>
      <c r="P19" s="203">
        <f t="shared" si="5"/>
        <v>0</v>
      </c>
      <c r="Q19" s="210"/>
      <c r="R19" s="210"/>
      <c r="S19" s="203">
        <f t="shared" si="6"/>
        <v>0</v>
      </c>
      <c r="T19" s="223">
        <f t="shared" si="7"/>
        <v>0</v>
      </c>
      <c r="U19" s="224">
        <v>11</v>
      </c>
      <c r="V19" s="209" t="str">
        <f t="shared" si="1"/>
        <v>เด็กชายอดิศร  แสงกล้า</v>
      </c>
      <c r="W19" s="210"/>
      <c r="X19" s="210"/>
      <c r="Y19" s="210"/>
      <c r="Z19" s="210"/>
      <c r="AA19" s="210"/>
      <c r="AB19" s="203">
        <f t="shared" si="8"/>
        <v>0</v>
      </c>
      <c r="AC19" s="223">
        <f t="shared" si="9"/>
        <v>0</v>
      </c>
    </row>
    <row r="20" spans="1:29" s="207" customFormat="1" ht="15" customHeight="1" x14ac:dyDescent="0.2">
      <c r="A20" s="224">
        <v>12</v>
      </c>
      <c r="B20" s="209" t="str">
        <f>หน้าแรก!C18</f>
        <v>เด็กหญิงจิรภิญญา  คุ้มครอง</v>
      </c>
      <c r="C20" s="210"/>
      <c r="D20" s="210"/>
      <c r="E20" s="208">
        <f t="shared" si="2"/>
        <v>0</v>
      </c>
      <c r="F20" s="210"/>
      <c r="G20" s="210"/>
      <c r="H20" s="210"/>
      <c r="I20" s="208">
        <f t="shared" si="3"/>
        <v>0</v>
      </c>
      <c r="J20" s="225">
        <f t="shared" si="4"/>
        <v>0</v>
      </c>
      <c r="K20" s="224">
        <v>12</v>
      </c>
      <c r="L20" s="209" t="str">
        <f t="shared" si="0"/>
        <v>เด็กหญิงจิรภิญญา  คุ้มครอง</v>
      </c>
      <c r="M20" s="210"/>
      <c r="N20" s="210"/>
      <c r="O20" s="210"/>
      <c r="P20" s="203">
        <f t="shared" si="5"/>
        <v>0</v>
      </c>
      <c r="Q20" s="210"/>
      <c r="R20" s="210"/>
      <c r="S20" s="203">
        <f t="shared" si="6"/>
        <v>0</v>
      </c>
      <c r="T20" s="223">
        <f t="shared" si="7"/>
        <v>0</v>
      </c>
      <c r="U20" s="224">
        <v>12</v>
      </c>
      <c r="V20" s="209" t="str">
        <f t="shared" si="1"/>
        <v>เด็กหญิงจิรภิญญา  คุ้มครอง</v>
      </c>
      <c r="W20" s="210"/>
      <c r="X20" s="210"/>
      <c r="Y20" s="210"/>
      <c r="Z20" s="210"/>
      <c r="AA20" s="210"/>
      <c r="AB20" s="203">
        <f t="shared" si="8"/>
        <v>0</v>
      </c>
      <c r="AC20" s="223">
        <f t="shared" si="9"/>
        <v>0</v>
      </c>
    </row>
    <row r="21" spans="1:29" s="207" customFormat="1" ht="15" customHeight="1" x14ac:dyDescent="0.2">
      <c r="A21" s="224">
        <v>13</v>
      </c>
      <c r="B21" s="209" t="str">
        <f>หน้าแรก!C19</f>
        <v>เด็กหญิงฐิตารีย์  งามพันธ์</v>
      </c>
      <c r="C21" s="210"/>
      <c r="D21" s="210"/>
      <c r="E21" s="208">
        <f t="shared" si="2"/>
        <v>0</v>
      </c>
      <c r="F21" s="210"/>
      <c r="G21" s="210"/>
      <c r="H21" s="210"/>
      <c r="I21" s="208">
        <f t="shared" si="3"/>
        <v>0</v>
      </c>
      <c r="J21" s="225">
        <f t="shared" si="4"/>
        <v>0</v>
      </c>
      <c r="K21" s="224">
        <v>13</v>
      </c>
      <c r="L21" s="209" t="str">
        <f t="shared" si="0"/>
        <v>เด็กหญิงฐิตารีย์  งามพันธ์</v>
      </c>
      <c r="M21" s="210"/>
      <c r="N21" s="210"/>
      <c r="O21" s="210"/>
      <c r="P21" s="203">
        <f t="shared" si="5"/>
        <v>0</v>
      </c>
      <c r="Q21" s="210"/>
      <c r="R21" s="210"/>
      <c r="S21" s="203">
        <f t="shared" si="6"/>
        <v>0</v>
      </c>
      <c r="T21" s="223">
        <f t="shared" si="7"/>
        <v>0</v>
      </c>
      <c r="U21" s="224">
        <v>13</v>
      </c>
      <c r="V21" s="209" t="str">
        <f t="shared" si="1"/>
        <v>เด็กหญิงฐิตารีย์  งามพันธ์</v>
      </c>
      <c r="W21" s="210"/>
      <c r="X21" s="210"/>
      <c r="Y21" s="210"/>
      <c r="Z21" s="210"/>
      <c r="AA21" s="210"/>
      <c r="AB21" s="203">
        <f t="shared" si="8"/>
        <v>0</v>
      </c>
      <c r="AC21" s="223">
        <f t="shared" si="9"/>
        <v>0</v>
      </c>
    </row>
    <row r="22" spans="1:29" s="207" customFormat="1" ht="15" customHeight="1" x14ac:dyDescent="0.2">
      <c r="A22" s="224">
        <v>14</v>
      </c>
      <c r="B22" s="209" t="str">
        <f>หน้าแรก!C20</f>
        <v>เด็กหญิงธิดารัตน์  ทวีดี</v>
      </c>
      <c r="C22" s="210"/>
      <c r="D22" s="210"/>
      <c r="E22" s="208">
        <f t="shared" si="2"/>
        <v>0</v>
      </c>
      <c r="F22" s="210"/>
      <c r="G22" s="210"/>
      <c r="H22" s="210"/>
      <c r="I22" s="208">
        <f t="shared" si="3"/>
        <v>0</v>
      </c>
      <c r="J22" s="225">
        <f t="shared" si="4"/>
        <v>0</v>
      </c>
      <c r="K22" s="224">
        <v>14</v>
      </c>
      <c r="L22" s="209" t="str">
        <f t="shared" si="0"/>
        <v>เด็กหญิงธิดารัตน์  ทวีดี</v>
      </c>
      <c r="M22" s="210"/>
      <c r="N22" s="210"/>
      <c r="O22" s="210"/>
      <c r="P22" s="203">
        <f t="shared" si="5"/>
        <v>0</v>
      </c>
      <c r="Q22" s="210"/>
      <c r="R22" s="210"/>
      <c r="S22" s="203">
        <f t="shared" si="6"/>
        <v>0</v>
      </c>
      <c r="T22" s="223">
        <f t="shared" si="7"/>
        <v>0</v>
      </c>
      <c r="U22" s="224">
        <v>14</v>
      </c>
      <c r="V22" s="209" t="str">
        <f t="shared" si="1"/>
        <v>เด็กหญิงธิดารัตน์  ทวีดี</v>
      </c>
      <c r="W22" s="210"/>
      <c r="X22" s="210"/>
      <c r="Y22" s="210"/>
      <c r="Z22" s="210"/>
      <c r="AA22" s="210"/>
      <c r="AB22" s="203">
        <f t="shared" si="8"/>
        <v>0</v>
      </c>
      <c r="AC22" s="223">
        <f t="shared" si="9"/>
        <v>0</v>
      </c>
    </row>
    <row r="23" spans="1:29" s="207" customFormat="1" ht="15" customHeight="1" x14ac:dyDescent="0.2">
      <c r="A23" s="224">
        <v>15</v>
      </c>
      <c r="B23" s="209" t="str">
        <f>หน้าแรก!C21</f>
        <v>เด็กหญิงธิวรรณดา  จันทน์เทศ</v>
      </c>
      <c r="C23" s="210"/>
      <c r="D23" s="210"/>
      <c r="E23" s="208">
        <f t="shared" si="2"/>
        <v>0</v>
      </c>
      <c r="F23" s="210"/>
      <c r="G23" s="210"/>
      <c r="H23" s="210"/>
      <c r="I23" s="208">
        <f t="shared" si="3"/>
        <v>0</v>
      </c>
      <c r="J23" s="225">
        <f t="shared" si="4"/>
        <v>0</v>
      </c>
      <c r="K23" s="224">
        <v>15</v>
      </c>
      <c r="L23" s="209" t="str">
        <f t="shared" si="0"/>
        <v>เด็กหญิงธิวรรณดา  จันทน์เทศ</v>
      </c>
      <c r="M23" s="210"/>
      <c r="N23" s="210"/>
      <c r="O23" s="210"/>
      <c r="P23" s="203">
        <f t="shared" si="5"/>
        <v>0</v>
      </c>
      <c r="Q23" s="210"/>
      <c r="R23" s="210"/>
      <c r="S23" s="203">
        <f t="shared" si="6"/>
        <v>0</v>
      </c>
      <c r="T23" s="223">
        <f t="shared" si="7"/>
        <v>0</v>
      </c>
      <c r="U23" s="224">
        <v>15</v>
      </c>
      <c r="V23" s="209" t="str">
        <f t="shared" si="1"/>
        <v>เด็กหญิงธิวรรณดา  จันทน์เทศ</v>
      </c>
      <c r="W23" s="210"/>
      <c r="X23" s="210"/>
      <c r="Y23" s="210"/>
      <c r="Z23" s="210"/>
      <c r="AA23" s="210"/>
      <c r="AB23" s="203">
        <f t="shared" si="8"/>
        <v>0</v>
      </c>
      <c r="AC23" s="223">
        <f t="shared" si="9"/>
        <v>0</v>
      </c>
    </row>
    <row r="24" spans="1:29" s="207" customFormat="1" ht="15" customHeight="1" x14ac:dyDescent="0.2">
      <c r="A24" s="224">
        <v>16</v>
      </c>
      <c r="B24" s="209" t="str">
        <f>หน้าแรก!C22</f>
        <v>เด็กหญิงนิภาพร  วงศ์พุทธะ</v>
      </c>
      <c r="C24" s="210"/>
      <c r="D24" s="210"/>
      <c r="E24" s="208">
        <f t="shared" si="2"/>
        <v>0</v>
      </c>
      <c r="F24" s="210"/>
      <c r="G24" s="210"/>
      <c r="H24" s="210"/>
      <c r="I24" s="208">
        <f t="shared" si="3"/>
        <v>0</v>
      </c>
      <c r="J24" s="225">
        <f t="shared" si="4"/>
        <v>0</v>
      </c>
      <c r="K24" s="224">
        <v>16</v>
      </c>
      <c r="L24" s="209" t="str">
        <f t="shared" si="0"/>
        <v>เด็กหญิงนิภาพร  วงศ์พุทธะ</v>
      </c>
      <c r="M24" s="210"/>
      <c r="N24" s="210"/>
      <c r="O24" s="210"/>
      <c r="P24" s="203">
        <f t="shared" si="5"/>
        <v>0</v>
      </c>
      <c r="Q24" s="210"/>
      <c r="R24" s="210"/>
      <c r="S24" s="203">
        <f t="shared" si="6"/>
        <v>0</v>
      </c>
      <c r="T24" s="223">
        <f t="shared" si="7"/>
        <v>0</v>
      </c>
      <c r="U24" s="224">
        <v>16</v>
      </c>
      <c r="V24" s="209" t="str">
        <f t="shared" si="1"/>
        <v>เด็กหญิงนิภาพร  วงศ์พุทธะ</v>
      </c>
      <c r="W24" s="210"/>
      <c r="X24" s="210"/>
      <c r="Y24" s="210"/>
      <c r="Z24" s="210"/>
      <c r="AA24" s="210"/>
      <c r="AB24" s="203">
        <f t="shared" si="8"/>
        <v>0</v>
      </c>
      <c r="AC24" s="223">
        <f t="shared" si="9"/>
        <v>0</v>
      </c>
    </row>
    <row r="25" spans="1:29" s="207" customFormat="1" ht="15" customHeight="1" x14ac:dyDescent="0.2">
      <c r="A25" s="224">
        <v>17</v>
      </c>
      <c r="B25" s="209" t="str">
        <f>หน้าแรก!C23</f>
        <v>เด็กหญิงมณศิกาญจน  เหล่าภา</v>
      </c>
      <c r="C25" s="210"/>
      <c r="D25" s="210"/>
      <c r="E25" s="208">
        <f t="shared" si="2"/>
        <v>0</v>
      </c>
      <c r="F25" s="210"/>
      <c r="G25" s="210"/>
      <c r="H25" s="210"/>
      <c r="I25" s="208">
        <f t="shared" si="3"/>
        <v>0</v>
      </c>
      <c r="J25" s="225">
        <f t="shared" si="4"/>
        <v>0</v>
      </c>
      <c r="K25" s="224">
        <v>17</v>
      </c>
      <c r="L25" s="209" t="str">
        <f t="shared" si="0"/>
        <v>เด็กหญิงมณศิกาญจน  เหล่าภา</v>
      </c>
      <c r="M25" s="210"/>
      <c r="N25" s="210"/>
      <c r="O25" s="210"/>
      <c r="P25" s="203">
        <f t="shared" si="5"/>
        <v>0</v>
      </c>
      <c r="Q25" s="210"/>
      <c r="R25" s="210"/>
      <c r="S25" s="203">
        <f t="shared" si="6"/>
        <v>0</v>
      </c>
      <c r="T25" s="223">
        <f t="shared" si="7"/>
        <v>0</v>
      </c>
      <c r="U25" s="224">
        <v>17</v>
      </c>
      <c r="V25" s="209" t="str">
        <f t="shared" si="1"/>
        <v>เด็กหญิงมณศิกาญจน  เหล่าภา</v>
      </c>
      <c r="W25" s="210"/>
      <c r="X25" s="210"/>
      <c r="Y25" s="210"/>
      <c r="Z25" s="210"/>
      <c r="AA25" s="210"/>
      <c r="AB25" s="203">
        <f t="shared" si="8"/>
        <v>0</v>
      </c>
      <c r="AC25" s="223">
        <f t="shared" si="9"/>
        <v>0</v>
      </c>
    </row>
    <row r="26" spans="1:29" s="207" customFormat="1" ht="15" customHeight="1" x14ac:dyDescent="0.2">
      <c r="A26" s="224">
        <v>18</v>
      </c>
      <c r="B26" s="209" t="str">
        <f>หน้าแรก!C24</f>
        <v>เด็กหญิงมุฑิตา  วีระศิริ</v>
      </c>
      <c r="C26" s="210"/>
      <c r="D26" s="210"/>
      <c r="E26" s="208">
        <f t="shared" si="2"/>
        <v>0</v>
      </c>
      <c r="F26" s="210"/>
      <c r="G26" s="210"/>
      <c r="H26" s="210"/>
      <c r="I26" s="208">
        <f t="shared" si="3"/>
        <v>0</v>
      </c>
      <c r="J26" s="225">
        <f t="shared" si="4"/>
        <v>0</v>
      </c>
      <c r="K26" s="224">
        <v>18</v>
      </c>
      <c r="L26" s="209" t="str">
        <f t="shared" si="0"/>
        <v>เด็กหญิงมุฑิตา  วีระศิริ</v>
      </c>
      <c r="M26" s="210"/>
      <c r="N26" s="210"/>
      <c r="O26" s="210"/>
      <c r="P26" s="203">
        <f t="shared" si="5"/>
        <v>0</v>
      </c>
      <c r="Q26" s="210"/>
      <c r="R26" s="210"/>
      <c r="S26" s="203">
        <f t="shared" si="6"/>
        <v>0</v>
      </c>
      <c r="T26" s="223">
        <f t="shared" si="7"/>
        <v>0</v>
      </c>
      <c r="U26" s="224">
        <v>18</v>
      </c>
      <c r="V26" s="209" t="str">
        <f t="shared" si="1"/>
        <v>เด็กหญิงมุฑิตา  วีระศิริ</v>
      </c>
      <c r="W26" s="210"/>
      <c r="X26" s="210"/>
      <c r="Y26" s="210"/>
      <c r="Z26" s="210"/>
      <c r="AA26" s="210"/>
      <c r="AB26" s="203">
        <f t="shared" si="8"/>
        <v>0</v>
      </c>
      <c r="AC26" s="223">
        <f t="shared" si="9"/>
        <v>0</v>
      </c>
    </row>
    <row r="27" spans="1:29" s="207" customFormat="1" ht="15" customHeight="1" x14ac:dyDescent="0.2">
      <c r="A27" s="224">
        <v>19</v>
      </c>
      <c r="B27" s="209" t="str">
        <f>หน้าแรก!C25</f>
        <v>เด็กหญิงรลิสรา  จันทะเส</v>
      </c>
      <c r="C27" s="210"/>
      <c r="D27" s="210"/>
      <c r="E27" s="208">
        <f t="shared" si="2"/>
        <v>0</v>
      </c>
      <c r="F27" s="210"/>
      <c r="G27" s="210"/>
      <c r="H27" s="210"/>
      <c r="I27" s="208">
        <f t="shared" si="3"/>
        <v>0</v>
      </c>
      <c r="J27" s="225">
        <f t="shared" si="4"/>
        <v>0</v>
      </c>
      <c r="K27" s="224">
        <v>19</v>
      </c>
      <c r="L27" s="209" t="str">
        <f t="shared" si="0"/>
        <v>เด็กหญิงรลิสรา  จันทะเส</v>
      </c>
      <c r="M27" s="210"/>
      <c r="N27" s="210"/>
      <c r="O27" s="210"/>
      <c r="P27" s="203">
        <f t="shared" si="5"/>
        <v>0</v>
      </c>
      <c r="Q27" s="210"/>
      <c r="R27" s="210"/>
      <c r="S27" s="203">
        <f t="shared" si="6"/>
        <v>0</v>
      </c>
      <c r="T27" s="223">
        <f t="shared" si="7"/>
        <v>0</v>
      </c>
      <c r="U27" s="224">
        <v>19</v>
      </c>
      <c r="V27" s="209" t="str">
        <f t="shared" si="1"/>
        <v>เด็กหญิงรลิสรา  จันทะเส</v>
      </c>
      <c r="W27" s="210"/>
      <c r="X27" s="210"/>
      <c r="Y27" s="210"/>
      <c r="Z27" s="210"/>
      <c r="AA27" s="210"/>
      <c r="AB27" s="203">
        <f t="shared" si="8"/>
        <v>0</v>
      </c>
      <c r="AC27" s="223">
        <f t="shared" si="9"/>
        <v>0</v>
      </c>
    </row>
    <row r="28" spans="1:29" s="207" customFormat="1" ht="15" customHeight="1" x14ac:dyDescent="0.2">
      <c r="A28" s="224">
        <v>20</v>
      </c>
      <c r="B28" s="209" t="str">
        <f>หน้าแรก!C26</f>
        <v>เด็กหญิงศรีประวรรณ  หาญจันทร์</v>
      </c>
      <c r="C28" s="210"/>
      <c r="D28" s="210"/>
      <c r="E28" s="208">
        <f t="shared" si="2"/>
        <v>0</v>
      </c>
      <c r="F28" s="210"/>
      <c r="G28" s="210"/>
      <c r="H28" s="210"/>
      <c r="I28" s="208">
        <f t="shared" si="3"/>
        <v>0</v>
      </c>
      <c r="J28" s="225">
        <f t="shared" si="4"/>
        <v>0</v>
      </c>
      <c r="K28" s="224">
        <v>20</v>
      </c>
      <c r="L28" s="209" t="str">
        <f t="shared" si="0"/>
        <v>เด็กหญิงศรีประวรรณ  หาญจันทร์</v>
      </c>
      <c r="M28" s="210"/>
      <c r="N28" s="210"/>
      <c r="O28" s="210"/>
      <c r="P28" s="203">
        <f t="shared" si="5"/>
        <v>0</v>
      </c>
      <c r="Q28" s="210"/>
      <c r="R28" s="210"/>
      <c r="S28" s="203">
        <f t="shared" si="6"/>
        <v>0</v>
      </c>
      <c r="T28" s="223">
        <f t="shared" si="7"/>
        <v>0</v>
      </c>
      <c r="U28" s="224">
        <v>20</v>
      </c>
      <c r="V28" s="209" t="str">
        <f t="shared" si="1"/>
        <v>เด็กหญิงศรีประวรรณ  หาญจันทร์</v>
      </c>
      <c r="W28" s="210"/>
      <c r="X28" s="210"/>
      <c r="Y28" s="210"/>
      <c r="Z28" s="210"/>
      <c r="AA28" s="210"/>
      <c r="AB28" s="203">
        <f t="shared" si="8"/>
        <v>0</v>
      </c>
      <c r="AC28" s="223">
        <f t="shared" si="9"/>
        <v>0</v>
      </c>
    </row>
    <row r="29" spans="1:29" s="207" customFormat="1" ht="15" customHeight="1" x14ac:dyDescent="0.2">
      <c r="A29" s="224">
        <v>21</v>
      </c>
      <c r="B29" s="209" t="str">
        <f>หน้าแรก!C27</f>
        <v>เด็กหญิงศุภสุดา  ดาทวี</v>
      </c>
      <c r="C29" s="210"/>
      <c r="D29" s="210"/>
      <c r="E29" s="208">
        <f t="shared" si="2"/>
        <v>0</v>
      </c>
      <c r="F29" s="210"/>
      <c r="G29" s="210"/>
      <c r="H29" s="210"/>
      <c r="I29" s="208">
        <f t="shared" si="3"/>
        <v>0</v>
      </c>
      <c r="J29" s="225">
        <f t="shared" si="4"/>
        <v>0</v>
      </c>
      <c r="K29" s="224">
        <v>21</v>
      </c>
      <c r="L29" s="209" t="str">
        <f t="shared" si="0"/>
        <v>เด็กหญิงศุภสุดา  ดาทวี</v>
      </c>
      <c r="M29" s="210"/>
      <c r="N29" s="210"/>
      <c r="O29" s="210"/>
      <c r="P29" s="208">
        <f t="shared" si="5"/>
        <v>0</v>
      </c>
      <c r="Q29" s="210"/>
      <c r="R29" s="210"/>
      <c r="S29" s="208">
        <f t="shared" si="6"/>
        <v>0</v>
      </c>
      <c r="T29" s="225">
        <f t="shared" si="7"/>
        <v>0</v>
      </c>
      <c r="U29" s="224">
        <v>21</v>
      </c>
      <c r="V29" s="209" t="str">
        <f t="shared" si="1"/>
        <v>เด็กหญิงศุภสุดา  ดาทวี</v>
      </c>
      <c r="W29" s="210"/>
      <c r="X29" s="210"/>
      <c r="Y29" s="210"/>
      <c r="Z29" s="210"/>
      <c r="AA29" s="210"/>
      <c r="AB29" s="208">
        <f t="shared" si="8"/>
        <v>0</v>
      </c>
      <c r="AC29" s="225">
        <f t="shared" si="9"/>
        <v>0</v>
      </c>
    </row>
    <row r="30" spans="1:29" s="207" customFormat="1" ht="15" customHeight="1" x14ac:dyDescent="0.2">
      <c r="A30" s="222">
        <v>22</v>
      </c>
      <c r="B30" s="204" t="str">
        <f>หน้าแรก!C28</f>
        <v>เด็กหญิงสุนิตา  สุโกพันธ์</v>
      </c>
      <c r="C30" s="205"/>
      <c r="D30" s="205"/>
      <c r="E30" s="203">
        <f t="shared" si="2"/>
        <v>0</v>
      </c>
      <c r="F30" s="205"/>
      <c r="G30" s="205"/>
      <c r="H30" s="205"/>
      <c r="I30" s="203">
        <f t="shared" si="3"/>
        <v>0</v>
      </c>
      <c r="J30" s="223">
        <f t="shared" si="4"/>
        <v>0</v>
      </c>
      <c r="K30" s="222">
        <v>22</v>
      </c>
      <c r="L30" s="204" t="str">
        <f t="shared" si="0"/>
        <v>เด็กหญิงสุนิตา  สุโกพันธ์</v>
      </c>
      <c r="M30" s="205"/>
      <c r="N30" s="205"/>
      <c r="O30" s="205"/>
      <c r="P30" s="203">
        <f t="shared" si="5"/>
        <v>0</v>
      </c>
      <c r="Q30" s="205"/>
      <c r="R30" s="205"/>
      <c r="S30" s="203">
        <f t="shared" si="6"/>
        <v>0</v>
      </c>
      <c r="T30" s="223">
        <f t="shared" si="7"/>
        <v>0</v>
      </c>
      <c r="U30" s="222">
        <v>22</v>
      </c>
      <c r="V30" s="204" t="str">
        <f t="shared" si="1"/>
        <v>เด็กหญิงสุนิตา  สุโกพันธ์</v>
      </c>
      <c r="W30" s="205"/>
      <c r="X30" s="205"/>
      <c r="Y30" s="205"/>
      <c r="Z30" s="205"/>
      <c r="AA30" s="205"/>
      <c r="AB30" s="203">
        <f t="shared" si="8"/>
        <v>0</v>
      </c>
      <c r="AC30" s="223">
        <f t="shared" si="9"/>
        <v>0</v>
      </c>
    </row>
    <row r="31" spans="1:29" s="207" customFormat="1" ht="15" customHeight="1" x14ac:dyDescent="0.2">
      <c r="A31" s="224">
        <v>23</v>
      </c>
      <c r="B31" s="209" t="str">
        <f>หน้าแรก!C29</f>
        <v>เด็กหญิงนัฐลดาภรณ์  วิไลพันธ์</v>
      </c>
      <c r="C31" s="210"/>
      <c r="D31" s="210"/>
      <c r="E31" s="208">
        <f t="shared" si="2"/>
        <v>0</v>
      </c>
      <c r="F31" s="210"/>
      <c r="G31" s="210"/>
      <c r="H31" s="210"/>
      <c r="I31" s="208">
        <f t="shared" si="3"/>
        <v>0</v>
      </c>
      <c r="J31" s="225">
        <f t="shared" si="4"/>
        <v>0</v>
      </c>
      <c r="K31" s="224">
        <v>23</v>
      </c>
      <c r="L31" s="209" t="str">
        <f t="shared" si="0"/>
        <v>เด็กหญิงนัฐลดาภรณ์  วิไลพันธ์</v>
      </c>
      <c r="M31" s="210"/>
      <c r="N31" s="210"/>
      <c r="O31" s="210"/>
      <c r="P31" s="203">
        <f t="shared" si="5"/>
        <v>0</v>
      </c>
      <c r="Q31" s="210"/>
      <c r="R31" s="210"/>
      <c r="S31" s="203">
        <f t="shared" si="6"/>
        <v>0</v>
      </c>
      <c r="T31" s="223">
        <f t="shared" si="7"/>
        <v>0</v>
      </c>
      <c r="U31" s="224">
        <v>23</v>
      </c>
      <c r="V31" s="209" t="str">
        <f t="shared" si="1"/>
        <v>เด็กหญิงนัฐลดาภรณ์  วิไลพันธ์</v>
      </c>
      <c r="W31" s="210"/>
      <c r="X31" s="210"/>
      <c r="Y31" s="210"/>
      <c r="Z31" s="210"/>
      <c r="AA31" s="210"/>
      <c r="AB31" s="203">
        <f t="shared" si="8"/>
        <v>0</v>
      </c>
      <c r="AC31" s="223">
        <f t="shared" si="9"/>
        <v>0</v>
      </c>
    </row>
    <row r="32" spans="1:29" s="207" customFormat="1" ht="15" customHeight="1" thickBot="1" x14ac:dyDescent="0.25">
      <c r="A32" s="224">
        <v>24</v>
      </c>
      <c r="B32" s="209" t="str">
        <f>หน้าแรก!C30</f>
        <v>เด็กชายอาทิตย์  หงษ์สามารถ</v>
      </c>
      <c r="C32" s="210"/>
      <c r="D32" s="210"/>
      <c r="E32" s="208">
        <f t="shared" si="2"/>
        <v>0</v>
      </c>
      <c r="F32" s="210"/>
      <c r="G32" s="210"/>
      <c r="H32" s="210"/>
      <c r="I32" s="208">
        <f t="shared" si="3"/>
        <v>0</v>
      </c>
      <c r="J32" s="225">
        <f t="shared" si="4"/>
        <v>0</v>
      </c>
      <c r="K32" s="224">
        <v>24</v>
      </c>
      <c r="L32" s="209" t="str">
        <f t="shared" si="0"/>
        <v>เด็กชายอาทิตย์  หงษ์สามารถ</v>
      </c>
      <c r="M32" s="210"/>
      <c r="N32" s="210"/>
      <c r="O32" s="210"/>
      <c r="P32" s="203">
        <f t="shared" si="5"/>
        <v>0</v>
      </c>
      <c r="Q32" s="210"/>
      <c r="R32" s="210"/>
      <c r="S32" s="203">
        <f t="shared" si="6"/>
        <v>0</v>
      </c>
      <c r="T32" s="223">
        <f t="shared" si="7"/>
        <v>0</v>
      </c>
      <c r="U32" s="224">
        <v>24</v>
      </c>
      <c r="V32" s="209" t="str">
        <f t="shared" si="1"/>
        <v>เด็กชายอาทิตย์  หงษ์สามารถ</v>
      </c>
      <c r="W32" s="210"/>
      <c r="X32" s="210"/>
      <c r="Y32" s="210"/>
      <c r="Z32" s="210"/>
      <c r="AA32" s="210"/>
      <c r="AB32" s="203">
        <f t="shared" si="8"/>
        <v>0</v>
      </c>
      <c r="AC32" s="223">
        <f t="shared" si="9"/>
        <v>0</v>
      </c>
    </row>
    <row r="33" spans="1:29" s="207" customFormat="1" ht="15" customHeight="1" x14ac:dyDescent="0.2">
      <c r="A33" s="211" t="s">
        <v>12</v>
      </c>
      <c r="B33" s="212"/>
      <c r="C33" s="213">
        <f>SUM(C9:C32)</f>
        <v>5</v>
      </c>
      <c r="D33" s="213">
        <f>SUM(D9:D32)</f>
        <v>5</v>
      </c>
      <c r="E33" s="213">
        <f>SUM(E9:E32)</f>
        <v>10</v>
      </c>
      <c r="F33" s="213">
        <f>SUM(F9:F32)</f>
        <v>5</v>
      </c>
      <c r="G33" s="213">
        <f>SUM(G9:G32)</f>
        <v>5</v>
      </c>
      <c r="H33" s="213">
        <f>SUM(H9:H32)</f>
        <v>5</v>
      </c>
      <c r="I33" s="213">
        <f>SUM(I9:I32)</f>
        <v>15</v>
      </c>
      <c r="J33" s="214">
        <f>SUM(J9:J32)</f>
        <v>25</v>
      </c>
      <c r="K33" s="215" t="s">
        <v>12</v>
      </c>
      <c r="L33" s="216"/>
      <c r="M33" s="213">
        <f>SUM(M9:M32)</f>
        <v>5</v>
      </c>
      <c r="N33" s="213">
        <f>SUM(N9:N32)</f>
        <v>5</v>
      </c>
      <c r="O33" s="213">
        <f>SUM(O9:O32)</f>
        <v>5</v>
      </c>
      <c r="P33" s="213">
        <f>SUM(P9:P32)</f>
        <v>15</v>
      </c>
      <c r="Q33" s="213">
        <f>SUM(Q9:Q32)</f>
        <v>4</v>
      </c>
      <c r="R33" s="213">
        <f>SUM(R9:R32)</f>
        <v>4</v>
      </c>
      <c r="S33" s="213">
        <f>SUM(S9:S32)</f>
        <v>8</v>
      </c>
      <c r="T33" s="213">
        <f>SUM(T9:T32)</f>
        <v>23</v>
      </c>
      <c r="U33" s="215" t="s">
        <v>12</v>
      </c>
      <c r="V33" s="216"/>
      <c r="W33" s="213">
        <f>SUM(W9:W32)</f>
        <v>5</v>
      </c>
      <c r="X33" s="213">
        <f>SUM(X9:X32)</f>
        <v>5</v>
      </c>
      <c r="Y33" s="213">
        <f>SUM(Y9:Y32)</f>
        <v>5</v>
      </c>
      <c r="Z33" s="213">
        <f>SUM(Z9:Z32)</f>
        <v>5</v>
      </c>
      <c r="AA33" s="213">
        <f>SUM(AA9:AA32)</f>
        <v>5</v>
      </c>
      <c r="AB33" s="213">
        <f>SUM(AB9:AB32)</f>
        <v>25</v>
      </c>
      <c r="AC33" s="213">
        <f>SUM(AC9:AC32)</f>
        <v>73</v>
      </c>
    </row>
    <row r="34" spans="1:29" s="207" customFormat="1" ht="15" customHeight="1" thickBot="1" x14ac:dyDescent="0.25">
      <c r="A34" s="217" t="s">
        <v>18</v>
      </c>
      <c r="B34" s="218"/>
      <c r="C34" s="219">
        <f>(100/(C8*I2))*C33</f>
        <v>6.9444444444444446</v>
      </c>
      <c r="D34" s="219">
        <f>(100/(D8*I2))*D33</f>
        <v>6.9444444444444446</v>
      </c>
      <c r="E34" s="219">
        <f>(100/(E8*I2))*E33</f>
        <v>6.9444444444444446</v>
      </c>
      <c r="F34" s="219">
        <f>(100/(F8*I2))*F33</f>
        <v>6.9444444444444446</v>
      </c>
      <c r="G34" s="219">
        <f>(100/(G8*I2))*G33</f>
        <v>6.9444444444444446</v>
      </c>
      <c r="H34" s="219">
        <f>(100/(H8*I2))*H33</f>
        <v>6.9444444444444446</v>
      </c>
      <c r="I34" s="219">
        <f>(100/(I8*I2))*I33</f>
        <v>6.9444444444444446</v>
      </c>
      <c r="J34" s="219">
        <f>(100/(J8*I2))*J33</f>
        <v>6.9444444444444446</v>
      </c>
      <c r="K34" s="220" t="s">
        <v>18</v>
      </c>
      <c r="L34" s="221"/>
      <c r="M34" s="219">
        <f>(100/(M8*I2))*M33</f>
        <v>6.9444444444444446</v>
      </c>
      <c r="N34" s="219">
        <f>(100/(N8*I2))*N33</f>
        <v>6.9444444444444446</v>
      </c>
      <c r="O34" s="219">
        <f>(100/(O8*I2))*O33</f>
        <v>6.9444444444444446</v>
      </c>
      <c r="P34" s="219">
        <f>(100/(P8*I2))*P33</f>
        <v>6.9444444444444446</v>
      </c>
      <c r="Q34" s="219">
        <f>(100/(Q8*I2))*Q33</f>
        <v>5.5555555555555554</v>
      </c>
      <c r="R34" s="219">
        <f>(100/(R8*I2))*R33</f>
        <v>5.5555555555555554</v>
      </c>
      <c r="S34" s="219">
        <f>(100/(S8*I2))*S33</f>
        <v>5.5555555555555554</v>
      </c>
      <c r="T34" s="219">
        <f>(100/(T8*I2))*T33</f>
        <v>6.3888888888888893</v>
      </c>
      <c r="U34" s="220" t="s">
        <v>18</v>
      </c>
      <c r="V34" s="221"/>
      <c r="W34" s="219">
        <f>(100/(W8*I2))*W33</f>
        <v>5.2083333333333339</v>
      </c>
      <c r="X34" s="219">
        <f>(100/(X8*I2))*X33</f>
        <v>5.2083333333333339</v>
      </c>
      <c r="Y34" s="219">
        <f>(100/(Y8*I2))*Y33</f>
        <v>5.2083333333333339</v>
      </c>
      <c r="Z34" s="219">
        <f>(100/(Z8*I2))*Z33</f>
        <v>5.2083333333333339</v>
      </c>
      <c r="AA34" s="219">
        <f>(100/(AA8*I2))*AA33</f>
        <v>5.2083333333333339</v>
      </c>
      <c r="AB34" s="219">
        <f>(100/(AB8*I2))*AB33</f>
        <v>5.2083333333333339</v>
      </c>
      <c r="AC34" s="219">
        <f>(100/(AC8*I2))*AC33</f>
        <v>6.083333333333333</v>
      </c>
    </row>
    <row r="35" spans="1:29" ht="20.100000000000001" customHeight="1" x14ac:dyDescent="0.5"/>
    <row r="36" spans="1:29" ht="20.100000000000001" customHeight="1" x14ac:dyDescent="0.5"/>
    <row r="37" spans="1:29" ht="20.100000000000001" customHeight="1" x14ac:dyDescent="0.5"/>
    <row r="38" spans="1:29" ht="20.100000000000001" customHeight="1" x14ac:dyDescent="0.5"/>
    <row r="39" spans="1:29" ht="20.100000000000001" customHeight="1" x14ac:dyDescent="0.5"/>
  </sheetData>
  <sheetProtection password="9F5A" sheet="1" objects="1" scenarios="1"/>
  <mergeCells count="26">
    <mergeCell ref="A1:J1"/>
    <mergeCell ref="A6:A8"/>
    <mergeCell ref="B6:B8"/>
    <mergeCell ref="C6:D6"/>
    <mergeCell ref="E6:E7"/>
    <mergeCell ref="F6:H6"/>
    <mergeCell ref="I6:I7"/>
    <mergeCell ref="J6:J7"/>
    <mergeCell ref="AC6:AC7"/>
    <mergeCell ref="K6:K8"/>
    <mergeCell ref="L6:L8"/>
    <mergeCell ref="M6:O6"/>
    <mergeCell ref="P6:P7"/>
    <mergeCell ref="Q6:R6"/>
    <mergeCell ref="S6:S7"/>
    <mergeCell ref="T6:T7"/>
    <mergeCell ref="U6:U8"/>
    <mergeCell ref="V6:V8"/>
    <mergeCell ref="W6:AA6"/>
    <mergeCell ref="AB6:AB7"/>
    <mergeCell ref="A33:B33"/>
    <mergeCell ref="K33:L33"/>
    <mergeCell ref="U33:V33"/>
    <mergeCell ref="A34:B34"/>
    <mergeCell ref="K34:L34"/>
    <mergeCell ref="U34:V3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8"/>
  <sheetViews>
    <sheetView view="pageBreakPreview" zoomScaleSheetLayoutView="100" workbookViewId="0">
      <selection activeCell="R7" sqref="R7"/>
    </sheetView>
  </sheetViews>
  <sheetFormatPr defaultRowHeight="14.25" x14ac:dyDescent="0.2"/>
  <cols>
    <col min="1" max="1" width="6.25" customWidth="1"/>
    <col min="2" max="2" width="27.375" customWidth="1"/>
    <col min="3" max="5" width="6.5" customWidth="1"/>
    <col min="6" max="6" width="5.75" customWidth="1"/>
    <col min="7" max="7" width="7.625" customWidth="1"/>
    <col min="8" max="8" width="6.25" customWidth="1"/>
    <col min="9" max="9" width="8.75" customWidth="1"/>
    <col min="10" max="10" width="6.25" customWidth="1"/>
    <col min="11" max="11" width="27.375" customWidth="1"/>
    <col min="12" max="14" width="6.5" customWidth="1"/>
    <col min="15" max="15" width="5.75" customWidth="1"/>
    <col min="16" max="16" width="7.5" customWidth="1"/>
    <col min="17" max="17" width="7" customWidth="1"/>
    <col min="18" max="18" width="8.5" customWidth="1"/>
    <col min="19" max="19" width="52" customWidth="1"/>
  </cols>
  <sheetData>
    <row r="1" spans="1:18" ht="26.25" x14ac:dyDescent="0.2">
      <c r="A1" s="121" t="s">
        <v>110</v>
      </c>
      <c r="B1" s="121"/>
      <c r="C1" s="121"/>
      <c r="D1" s="121"/>
      <c r="E1" s="121"/>
      <c r="F1" s="121"/>
      <c r="G1" s="121"/>
      <c r="H1" s="121"/>
      <c r="I1" s="121"/>
      <c r="J1" s="121" t="s">
        <v>109</v>
      </c>
      <c r="K1" s="121"/>
      <c r="L1" s="121"/>
      <c r="M1" s="121"/>
      <c r="N1" s="121"/>
      <c r="O1" s="121"/>
      <c r="P1" s="121"/>
      <c r="Q1" s="121"/>
      <c r="R1" s="121"/>
    </row>
    <row r="2" spans="1:18" ht="24" thickBot="1" x14ac:dyDescent="0.55000000000000004">
      <c r="A2" s="21" t="s">
        <v>1</v>
      </c>
      <c r="B2" s="8" t="str">
        <f>หน้าแรก!$C$1</f>
        <v>คณิตศาสตร์</v>
      </c>
      <c r="C2" s="21" t="s">
        <v>2</v>
      </c>
      <c r="D2" s="21"/>
      <c r="E2" s="21" t="str">
        <f>หน้าแรก!$C$2</f>
        <v>ค21101</v>
      </c>
      <c r="F2" s="21"/>
      <c r="G2" s="106" t="s">
        <v>3</v>
      </c>
      <c r="H2" s="16" t="str">
        <f>หน้าแรก!$C$3</f>
        <v>1/4</v>
      </c>
      <c r="I2" s="14"/>
      <c r="J2" s="21" t="s">
        <v>1</v>
      </c>
      <c r="K2" s="8" t="str">
        <f>หน้าแรก!$C$1</f>
        <v>คณิตศาสตร์</v>
      </c>
      <c r="L2" s="21" t="s">
        <v>2</v>
      </c>
      <c r="M2" s="21"/>
      <c r="N2" s="21" t="str">
        <f>หน้าแรก!$C$2</f>
        <v>ค21101</v>
      </c>
      <c r="O2" s="21"/>
      <c r="P2" s="52" t="s">
        <v>3</v>
      </c>
      <c r="Q2" s="16" t="str">
        <f>หน้าแรก!$C$3</f>
        <v>1/4</v>
      </c>
      <c r="R2" s="52"/>
    </row>
    <row r="3" spans="1:18" ht="23.25" customHeight="1" x14ac:dyDescent="0.2">
      <c r="A3" s="118" t="s">
        <v>8</v>
      </c>
      <c r="B3" s="110" t="s">
        <v>9</v>
      </c>
      <c r="C3" s="110" t="s">
        <v>111</v>
      </c>
      <c r="D3" s="110"/>
      <c r="E3" s="110"/>
      <c r="F3" s="110"/>
      <c r="G3" s="110"/>
      <c r="H3" s="124" t="s">
        <v>12</v>
      </c>
      <c r="I3" s="127" t="s">
        <v>51</v>
      </c>
      <c r="J3" s="118" t="s">
        <v>8</v>
      </c>
      <c r="K3" s="110" t="s">
        <v>9</v>
      </c>
      <c r="L3" s="110" t="s">
        <v>51</v>
      </c>
      <c r="M3" s="110"/>
      <c r="N3" s="110"/>
      <c r="O3" s="110"/>
      <c r="P3" s="110"/>
      <c r="Q3" s="132" t="s">
        <v>51</v>
      </c>
      <c r="R3" s="127" t="s">
        <v>40</v>
      </c>
    </row>
    <row r="4" spans="1:18" ht="46.5" customHeight="1" x14ac:dyDescent="0.2">
      <c r="A4" s="119"/>
      <c r="B4" s="111"/>
      <c r="C4" s="130" t="s">
        <v>48</v>
      </c>
      <c r="D4" s="131"/>
      <c r="E4" s="130" t="s">
        <v>49</v>
      </c>
      <c r="F4" s="131"/>
      <c r="G4" s="30" t="s">
        <v>50</v>
      </c>
      <c r="H4" s="125"/>
      <c r="I4" s="128"/>
      <c r="J4" s="119"/>
      <c r="K4" s="111"/>
      <c r="L4" s="130" t="s">
        <v>48</v>
      </c>
      <c r="M4" s="131"/>
      <c r="N4" s="130" t="s">
        <v>49</v>
      </c>
      <c r="O4" s="131"/>
      <c r="P4" s="51" t="s">
        <v>50</v>
      </c>
      <c r="Q4" s="133"/>
      <c r="R4" s="128"/>
    </row>
    <row r="5" spans="1:18" ht="23.25" x14ac:dyDescent="0.2">
      <c r="A5" s="122"/>
      <c r="B5" s="123"/>
      <c r="C5" s="29" t="s">
        <v>60</v>
      </c>
      <c r="D5" s="29" t="s">
        <v>61</v>
      </c>
      <c r="E5" s="29" t="s">
        <v>62</v>
      </c>
      <c r="F5" s="29" t="s">
        <v>64</v>
      </c>
      <c r="G5" s="29" t="s">
        <v>63</v>
      </c>
      <c r="H5" s="126"/>
      <c r="I5" s="128"/>
      <c r="J5" s="122"/>
      <c r="K5" s="123"/>
      <c r="L5" s="29" t="s">
        <v>60</v>
      </c>
      <c r="M5" s="29" t="s">
        <v>61</v>
      </c>
      <c r="N5" s="29" t="s">
        <v>62</v>
      </c>
      <c r="O5" s="29" t="s">
        <v>64</v>
      </c>
      <c r="P5" s="29" t="s">
        <v>63</v>
      </c>
      <c r="Q5" s="133"/>
      <c r="R5" s="128"/>
    </row>
    <row r="6" spans="1:18" ht="24" thickBot="1" x14ac:dyDescent="0.25">
      <c r="A6" s="120"/>
      <c r="B6" s="112"/>
      <c r="C6" s="23">
        <v>12</v>
      </c>
      <c r="D6" s="23">
        <v>18</v>
      </c>
      <c r="E6" s="23">
        <v>18</v>
      </c>
      <c r="F6" s="23">
        <v>12</v>
      </c>
      <c r="G6" s="23">
        <v>40</v>
      </c>
      <c r="H6" s="23">
        <v>100</v>
      </c>
      <c r="I6" s="129"/>
      <c r="J6" s="120"/>
      <c r="K6" s="112"/>
      <c r="L6" s="50">
        <v>3</v>
      </c>
      <c r="M6" s="50">
        <v>3</v>
      </c>
      <c r="N6" s="50">
        <v>3</v>
      </c>
      <c r="O6" s="50">
        <v>3</v>
      </c>
      <c r="P6" s="50">
        <v>3</v>
      </c>
      <c r="Q6" s="134"/>
      <c r="R6" s="129"/>
    </row>
    <row r="7" spans="1:18" s="17" customFormat="1" ht="20.100000000000001" customHeight="1" x14ac:dyDescent="0.5">
      <c r="A7" s="25">
        <v>1</v>
      </c>
      <c r="B7" s="22" t="str">
        <f>หน้าแรก!C7</f>
        <v>เด็กชายกฤษดา  พิมวงศ์</v>
      </c>
      <c r="C7" s="5">
        <f>ก่อนกลางภาค!E9+หลังสอบกลางภาค!E9</f>
        <v>12</v>
      </c>
      <c r="D7" s="5">
        <f>ก่อนกลางภาค!I9+หลังสอบกลางภาค!I9</f>
        <v>18</v>
      </c>
      <c r="E7" s="5">
        <f>ก่อนกลางภาค!P9+หลังสอบกลางภาค!P9</f>
        <v>18</v>
      </c>
      <c r="F7" s="5">
        <f>ก่อนกลางภาค!S9+หลังสอบกลางภาค!S9</f>
        <v>8</v>
      </c>
      <c r="G7" s="5">
        <f>ก่อนกลางภาค!AB9+หลังสอบกลางภาค!AB9</f>
        <v>30</v>
      </c>
      <c r="H7" s="5">
        <f t="shared" ref="H7:H30" si="0">SUM(C7:G7)</f>
        <v>86</v>
      </c>
      <c r="I7" s="26" t="str">
        <f>IF(H7&gt;79,"3",IF(H7&gt;69,"2",IF(H7&gt;49,"1","ไม่ผ่าน")))</f>
        <v>3</v>
      </c>
      <c r="J7" s="25">
        <v>1</v>
      </c>
      <c r="K7" s="22" t="str">
        <f>หน้าแรก!C7</f>
        <v>เด็กชายกฤษดา  พิมวงศ์</v>
      </c>
      <c r="L7" s="5" t="str">
        <f>IF(C7&gt;10,"3",IF(C7&gt;9,"2",IF(C7&gt;5,"1","0")))</f>
        <v>3</v>
      </c>
      <c r="M7" s="5" t="str">
        <f>IF(D7&gt;14,"3",IF(D7&gt;12,"2",IF(D7&gt;7,"1","0")))</f>
        <v>3</v>
      </c>
      <c r="N7" s="5" t="str">
        <f>IF(E7&gt;14,"3",IF(E7&gt;12,"2",IF(E7&gt;7,"1","0")))</f>
        <v>3</v>
      </c>
      <c r="O7" s="5" t="str">
        <f>IF(F7&gt;10,"3",IF(F7&gt;9,"2",IF(F7&gt;5,"1","0")))</f>
        <v>1</v>
      </c>
      <c r="P7" s="5" t="str">
        <f>IF(G7&gt;31,"3",IF(G7&gt;27,"2",IF(G7&gt;19,"1","0")))</f>
        <v>2</v>
      </c>
      <c r="Q7" s="26" t="str">
        <f>IF(H7&gt;79,"3",IF(H7&gt;69,"2",IF(H7&gt;49,"1","0")))</f>
        <v>3</v>
      </c>
      <c r="R7" s="26" t="str">
        <f>IF(H7&gt;79,"ดีเยี่ยม",IF(H7&gt;69,"ดี",IF(H7&gt;49,"ผ่าน","ไม่ผ่าน")))</f>
        <v>ดีเยี่ยม</v>
      </c>
    </row>
    <row r="8" spans="1:18" s="17" customFormat="1" ht="20.100000000000001" customHeight="1" x14ac:dyDescent="0.5">
      <c r="A8" s="27">
        <v>2</v>
      </c>
      <c r="B8" s="4" t="str">
        <f>หน้าแรก!C8</f>
        <v>เด็กชายจุธาวิทย์  กิติราช</v>
      </c>
      <c r="C8" s="5">
        <f>ก่อนกลางภาค!E10+หลังสอบกลางภาค!E10</f>
        <v>8</v>
      </c>
      <c r="D8" s="5">
        <f>ก่อนกลางภาค!I10+หลังสอบกลางภาค!I10</f>
        <v>12</v>
      </c>
      <c r="E8" s="5">
        <f>ก่อนกลางภาค!P10+หลังสอบกลางภาค!P10</f>
        <v>12</v>
      </c>
      <c r="F8" s="5">
        <f>ก่อนกลางภาค!S10+หลังสอบกลางภาค!S10</f>
        <v>8</v>
      </c>
      <c r="G8" s="5">
        <f>ก่อนกลางภาค!AB10+หลังสอบกลางภาค!AB10</f>
        <v>20</v>
      </c>
      <c r="H8" s="5">
        <f t="shared" si="0"/>
        <v>60</v>
      </c>
      <c r="I8" s="26" t="str">
        <f t="shared" ref="I8:I30" si="1">IF(H8&gt;79,"3",IF(H8&gt;69,"2",IF(H8&gt;49,"1","ไม่ผ่าน")))</f>
        <v>1</v>
      </c>
      <c r="J8" s="27">
        <v>2</v>
      </c>
      <c r="K8" s="22" t="str">
        <f>หน้าแรก!C8</f>
        <v>เด็กชายจุธาวิทย์  กิติราช</v>
      </c>
      <c r="L8" s="5" t="str">
        <f t="shared" ref="L8:L30" si="2">IF(C8&gt;10,"3",IF(C8&gt;9,"2",IF(C8&gt;5,"1","0")))</f>
        <v>1</v>
      </c>
      <c r="M8" s="5" t="str">
        <f t="shared" ref="M8:M30" si="3">IF(D8&gt;14,"3",IF(D8&gt;12,"2",IF(D8&gt;7,"1","0")))</f>
        <v>1</v>
      </c>
      <c r="N8" s="5" t="str">
        <f t="shared" ref="N8:N30" si="4">IF(E8&gt;14,"3",IF(E8&gt;12,"2",IF(E8&gt;7,"1","0")))</f>
        <v>1</v>
      </c>
      <c r="O8" s="5" t="str">
        <f t="shared" ref="O8:O30" si="5">IF(F8&gt;10,"3",IF(F8&gt;9,"2",IF(F8&gt;5,"1","0")))</f>
        <v>1</v>
      </c>
      <c r="P8" s="5" t="str">
        <f t="shared" ref="P8:P30" si="6">IF(G8&gt;31,"3",IF(G8&gt;27,"2",IF(G8&gt;19,"1","0")))</f>
        <v>1</v>
      </c>
      <c r="Q8" s="26" t="str">
        <f t="shared" ref="Q8:Q30" si="7">IF(H8&gt;79,"3",IF(H8&gt;69,"2",IF(H8&gt;49,"1","0")))</f>
        <v>1</v>
      </c>
      <c r="R8" s="26" t="str">
        <f t="shared" ref="R8:R30" si="8">IF(H8&gt;79,"ดีเยี่ยม",IF(H8&gt;69,"ดี",IF(H8&gt;49,"ผ่าน","ไม่ผ่าน")))</f>
        <v>ผ่าน</v>
      </c>
    </row>
    <row r="9" spans="1:18" s="17" customFormat="1" ht="20.100000000000001" customHeight="1" x14ac:dyDescent="0.5">
      <c r="A9" s="27">
        <v>3</v>
      </c>
      <c r="B9" s="4" t="str">
        <f>หน้าแรก!C9</f>
        <v>เด็กชายชัยพร  แพงจักร</v>
      </c>
      <c r="C9" s="5">
        <f>ก่อนกลางภาค!E11+หลังสอบกลางภาค!E11</f>
        <v>4</v>
      </c>
      <c r="D9" s="5">
        <f>ก่อนกลางภาค!I11+หลังสอบกลางภาค!I11</f>
        <v>0</v>
      </c>
      <c r="E9" s="5">
        <f>ก่อนกลางภาค!P11+หลังสอบกลางภาค!P11</f>
        <v>0</v>
      </c>
      <c r="F9" s="5">
        <f>ก่อนกลางภาค!S11+หลังสอบกลางภาค!S11</f>
        <v>0</v>
      </c>
      <c r="G9" s="5">
        <f>ก่อนกลางภาค!AB11+หลังสอบกลางภาค!AB11</f>
        <v>0</v>
      </c>
      <c r="H9" s="5">
        <f t="shared" si="0"/>
        <v>4</v>
      </c>
      <c r="I9" s="26" t="str">
        <f t="shared" si="1"/>
        <v>ไม่ผ่าน</v>
      </c>
      <c r="J9" s="27">
        <v>3</v>
      </c>
      <c r="K9" s="22" t="str">
        <f>หน้าแรก!C9</f>
        <v>เด็กชายชัยพร  แพงจักร</v>
      </c>
      <c r="L9" s="5" t="str">
        <f t="shared" si="2"/>
        <v>0</v>
      </c>
      <c r="M9" s="5" t="str">
        <f t="shared" si="3"/>
        <v>0</v>
      </c>
      <c r="N9" s="5" t="str">
        <f t="shared" si="4"/>
        <v>0</v>
      </c>
      <c r="O9" s="5" t="str">
        <f t="shared" si="5"/>
        <v>0</v>
      </c>
      <c r="P9" s="5" t="str">
        <f t="shared" si="6"/>
        <v>0</v>
      </c>
      <c r="Q9" s="26" t="str">
        <f t="shared" si="7"/>
        <v>0</v>
      </c>
      <c r="R9" s="26" t="str">
        <f t="shared" si="8"/>
        <v>ไม่ผ่าน</v>
      </c>
    </row>
    <row r="10" spans="1:18" s="17" customFormat="1" ht="20.100000000000001" customHeight="1" x14ac:dyDescent="0.5">
      <c r="A10" s="27">
        <v>4</v>
      </c>
      <c r="B10" s="4" t="str">
        <f>หน้าแรก!C10</f>
        <v>เด็กชายโชคชัย  โนนยาง</v>
      </c>
      <c r="C10" s="5">
        <f>ก่อนกลางภาค!E12+หลังสอบกลางภาค!E12</f>
        <v>0</v>
      </c>
      <c r="D10" s="5">
        <f>ก่อนกลางภาค!I12+หลังสอบกลางภาค!I12</f>
        <v>0</v>
      </c>
      <c r="E10" s="5">
        <f>ก่อนกลางภาค!P12+หลังสอบกลางภาค!P12</f>
        <v>0</v>
      </c>
      <c r="F10" s="5">
        <f>ก่อนกลางภาค!S12+หลังสอบกลางภาค!S12</f>
        <v>0</v>
      </c>
      <c r="G10" s="5">
        <f>ก่อนกลางภาค!AB12+หลังสอบกลางภาค!AB12</f>
        <v>0</v>
      </c>
      <c r="H10" s="5">
        <f t="shared" si="0"/>
        <v>0</v>
      </c>
      <c r="I10" s="26" t="str">
        <f t="shared" si="1"/>
        <v>ไม่ผ่าน</v>
      </c>
      <c r="J10" s="27">
        <v>4</v>
      </c>
      <c r="K10" s="22" t="str">
        <f>หน้าแรก!C10</f>
        <v>เด็กชายโชคชัย  โนนยาง</v>
      </c>
      <c r="L10" s="5" t="str">
        <f t="shared" si="2"/>
        <v>0</v>
      </c>
      <c r="M10" s="5" t="str">
        <f t="shared" si="3"/>
        <v>0</v>
      </c>
      <c r="N10" s="5" t="str">
        <f t="shared" si="4"/>
        <v>0</v>
      </c>
      <c r="O10" s="5" t="str">
        <f t="shared" si="5"/>
        <v>0</v>
      </c>
      <c r="P10" s="5" t="str">
        <f t="shared" si="6"/>
        <v>0</v>
      </c>
      <c r="Q10" s="26" t="str">
        <f t="shared" si="7"/>
        <v>0</v>
      </c>
      <c r="R10" s="26" t="str">
        <f t="shared" si="8"/>
        <v>ไม่ผ่าน</v>
      </c>
    </row>
    <row r="11" spans="1:18" s="17" customFormat="1" ht="20.100000000000001" customHeight="1" x14ac:dyDescent="0.5">
      <c r="A11" s="27">
        <v>5</v>
      </c>
      <c r="B11" s="4" t="str">
        <f>หน้าแรก!C11</f>
        <v>เด็กชายทินกร  สารทอง</v>
      </c>
      <c r="C11" s="5">
        <f>ก่อนกลางภาค!E13+หลังสอบกลางภาค!E13</f>
        <v>0</v>
      </c>
      <c r="D11" s="5">
        <f>ก่อนกลางภาค!I13+หลังสอบกลางภาค!I13</f>
        <v>0</v>
      </c>
      <c r="E11" s="5">
        <f>ก่อนกลางภาค!P13+หลังสอบกลางภาค!P13</f>
        <v>0</v>
      </c>
      <c r="F11" s="5">
        <f>ก่อนกลางภาค!S13+หลังสอบกลางภาค!S13</f>
        <v>0</v>
      </c>
      <c r="G11" s="5">
        <f>ก่อนกลางภาค!AB13+หลังสอบกลางภาค!AB13</f>
        <v>0</v>
      </c>
      <c r="H11" s="5">
        <f t="shared" si="0"/>
        <v>0</v>
      </c>
      <c r="I11" s="26" t="str">
        <f t="shared" si="1"/>
        <v>ไม่ผ่าน</v>
      </c>
      <c r="J11" s="27">
        <v>5</v>
      </c>
      <c r="K11" s="22" t="str">
        <f>หน้าแรก!C11</f>
        <v>เด็กชายทินกร  สารทอง</v>
      </c>
      <c r="L11" s="5" t="str">
        <f t="shared" si="2"/>
        <v>0</v>
      </c>
      <c r="M11" s="5" t="str">
        <f t="shared" si="3"/>
        <v>0</v>
      </c>
      <c r="N11" s="5" t="str">
        <f t="shared" si="4"/>
        <v>0</v>
      </c>
      <c r="O11" s="5" t="str">
        <f t="shared" si="5"/>
        <v>0</v>
      </c>
      <c r="P11" s="5" t="str">
        <f t="shared" si="6"/>
        <v>0</v>
      </c>
      <c r="Q11" s="26" t="str">
        <f t="shared" si="7"/>
        <v>0</v>
      </c>
      <c r="R11" s="26" t="str">
        <f t="shared" si="8"/>
        <v>ไม่ผ่าน</v>
      </c>
    </row>
    <row r="12" spans="1:18" s="17" customFormat="1" ht="20.100000000000001" customHeight="1" x14ac:dyDescent="0.5">
      <c r="A12" s="27">
        <v>6</v>
      </c>
      <c r="B12" s="4" t="str">
        <f>หน้าแรก!C12</f>
        <v>เด็กชายนันทวัฒน์  สมจันทร์</v>
      </c>
      <c r="C12" s="5">
        <f>ก่อนกลางภาค!E14+หลังสอบกลางภาค!E14</f>
        <v>0</v>
      </c>
      <c r="D12" s="5">
        <f>ก่อนกลางภาค!I14+หลังสอบกลางภาค!I14</f>
        <v>0</v>
      </c>
      <c r="E12" s="5">
        <f>ก่อนกลางภาค!P14+หลังสอบกลางภาค!P14</f>
        <v>0</v>
      </c>
      <c r="F12" s="5">
        <f>ก่อนกลางภาค!S14+หลังสอบกลางภาค!S14</f>
        <v>0</v>
      </c>
      <c r="G12" s="5">
        <f>ก่อนกลางภาค!AB14+หลังสอบกลางภาค!AB14</f>
        <v>0</v>
      </c>
      <c r="H12" s="5">
        <f t="shared" si="0"/>
        <v>0</v>
      </c>
      <c r="I12" s="26" t="str">
        <f t="shared" si="1"/>
        <v>ไม่ผ่าน</v>
      </c>
      <c r="J12" s="27">
        <v>6</v>
      </c>
      <c r="K12" s="22" t="str">
        <f>หน้าแรก!C12</f>
        <v>เด็กชายนันทวัฒน์  สมจันทร์</v>
      </c>
      <c r="L12" s="5" t="str">
        <f t="shared" si="2"/>
        <v>0</v>
      </c>
      <c r="M12" s="5" t="str">
        <f t="shared" si="3"/>
        <v>0</v>
      </c>
      <c r="N12" s="5" t="str">
        <f t="shared" si="4"/>
        <v>0</v>
      </c>
      <c r="O12" s="5" t="str">
        <f t="shared" si="5"/>
        <v>0</v>
      </c>
      <c r="P12" s="5" t="str">
        <f t="shared" si="6"/>
        <v>0</v>
      </c>
      <c r="Q12" s="26" t="str">
        <f t="shared" si="7"/>
        <v>0</v>
      </c>
      <c r="R12" s="26" t="str">
        <f t="shared" si="8"/>
        <v>ไม่ผ่าน</v>
      </c>
    </row>
    <row r="13" spans="1:18" s="17" customFormat="1" ht="20.100000000000001" customHeight="1" x14ac:dyDescent="0.5">
      <c r="A13" s="27">
        <v>7</v>
      </c>
      <c r="B13" s="4" t="str">
        <f>หน้าแรก!C13</f>
        <v>เด็กชายผดุงเดช  ศรีโยยา</v>
      </c>
      <c r="C13" s="5">
        <f>ก่อนกลางภาค!E15+หลังสอบกลางภาค!E15</f>
        <v>0</v>
      </c>
      <c r="D13" s="5">
        <f>ก่อนกลางภาค!I15+หลังสอบกลางภาค!I15</f>
        <v>0</v>
      </c>
      <c r="E13" s="5">
        <f>ก่อนกลางภาค!P15+หลังสอบกลางภาค!P15</f>
        <v>0</v>
      </c>
      <c r="F13" s="5">
        <f>ก่อนกลางภาค!S15+หลังสอบกลางภาค!S15</f>
        <v>0</v>
      </c>
      <c r="G13" s="5">
        <f>ก่อนกลางภาค!AB15+หลังสอบกลางภาค!AB15</f>
        <v>0</v>
      </c>
      <c r="H13" s="5">
        <f t="shared" si="0"/>
        <v>0</v>
      </c>
      <c r="I13" s="26" t="str">
        <f t="shared" si="1"/>
        <v>ไม่ผ่าน</v>
      </c>
      <c r="J13" s="27">
        <v>7</v>
      </c>
      <c r="K13" s="22" t="str">
        <f>หน้าแรก!C13</f>
        <v>เด็กชายผดุงเดช  ศรีโยยา</v>
      </c>
      <c r="L13" s="5" t="str">
        <f t="shared" si="2"/>
        <v>0</v>
      </c>
      <c r="M13" s="5" t="str">
        <f t="shared" si="3"/>
        <v>0</v>
      </c>
      <c r="N13" s="5" t="str">
        <f t="shared" si="4"/>
        <v>0</v>
      </c>
      <c r="O13" s="5" t="str">
        <f t="shared" si="5"/>
        <v>0</v>
      </c>
      <c r="P13" s="5" t="str">
        <f t="shared" si="6"/>
        <v>0</v>
      </c>
      <c r="Q13" s="26" t="str">
        <f t="shared" si="7"/>
        <v>0</v>
      </c>
      <c r="R13" s="26" t="str">
        <f t="shared" si="8"/>
        <v>ไม่ผ่าน</v>
      </c>
    </row>
    <row r="14" spans="1:18" s="17" customFormat="1" ht="20.100000000000001" customHeight="1" x14ac:dyDescent="0.5">
      <c r="A14" s="27">
        <v>8</v>
      </c>
      <c r="B14" s="4" t="str">
        <f>หน้าแรก!C14</f>
        <v>เด็กชายวิสุทธิพงษ์  มุลสุมาลย์</v>
      </c>
      <c r="C14" s="5">
        <f>ก่อนกลางภาค!E16+หลังสอบกลางภาค!E16</f>
        <v>0</v>
      </c>
      <c r="D14" s="5">
        <f>ก่อนกลางภาค!I16+หลังสอบกลางภาค!I16</f>
        <v>0</v>
      </c>
      <c r="E14" s="5">
        <f>ก่อนกลางภาค!P16+หลังสอบกลางภาค!P16</f>
        <v>0</v>
      </c>
      <c r="F14" s="5">
        <f>ก่อนกลางภาค!S16+หลังสอบกลางภาค!S16</f>
        <v>0</v>
      </c>
      <c r="G14" s="5">
        <f>ก่อนกลางภาค!AB16+หลังสอบกลางภาค!AB16</f>
        <v>0</v>
      </c>
      <c r="H14" s="5">
        <f t="shared" si="0"/>
        <v>0</v>
      </c>
      <c r="I14" s="26" t="str">
        <f t="shared" si="1"/>
        <v>ไม่ผ่าน</v>
      </c>
      <c r="J14" s="27">
        <v>8</v>
      </c>
      <c r="K14" s="22" t="str">
        <f>หน้าแรก!C14</f>
        <v>เด็กชายวิสุทธิพงษ์  มุลสุมาลย์</v>
      </c>
      <c r="L14" s="5" t="str">
        <f t="shared" si="2"/>
        <v>0</v>
      </c>
      <c r="M14" s="5" t="str">
        <f t="shared" si="3"/>
        <v>0</v>
      </c>
      <c r="N14" s="5" t="str">
        <f t="shared" si="4"/>
        <v>0</v>
      </c>
      <c r="O14" s="5" t="str">
        <f t="shared" si="5"/>
        <v>0</v>
      </c>
      <c r="P14" s="5" t="str">
        <f t="shared" si="6"/>
        <v>0</v>
      </c>
      <c r="Q14" s="26" t="str">
        <f t="shared" si="7"/>
        <v>0</v>
      </c>
      <c r="R14" s="26" t="str">
        <f t="shared" si="8"/>
        <v>ไม่ผ่าน</v>
      </c>
    </row>
    <row r="15" spans="1:18" s="17" customFormat="1" ht="20.100000000000001" customHeight="1" x14ac:dyDescent="0.5">
      <c r="A15" s="27">
        <v>9</v>
      </c>
      <c r="B15" s="4" t="str">
        <f>หน้าแรก!C15</f>
        <v>เด็กชายวุฒิชัย  จำปาป่า</v>
      </c>
      <c r="C15" s="5">
        <f>ก่อนกลางภาค!E17+หลังสอบกลางภาค!E17</f>
        <v>0</v>
      </c>
      <c r="D15" s="5">
        <f>ก่อนกลางภาค!I17+หลังสอบกลางภาค!I17</f>
        <v>0</v>
      </c>
      <c r="E15" s="5">
        <f>ก่อนกลางภาค!P17+หลังสอบกลางภาค!P17</f>
        <v>0</v>
      </c>
      <c r="F15" s="5">
        <f>ก่อนกลางภาค!S17+หลังสอบกลางภาค!S17</f>
        <v>0</v>
      </c>
      <c r="G15" s="5">
        <f>ก่อนกลางภาค!AB17+หลังสอบกลางภาค!AB17</f>
        <v>0</v>
      </c>
      <c r="H15" s="5">
        <f t="shared" si="0"/>
        <v>0</v>
      </c>
      <c r="I15" s="26" t="str">
        <f t="shared" si="1"/>
        <v>ไม่ผ่าน</v>
      </c>
      <c r="J15" s="27">
        <v>9</v>
      </c>
      <c r="K15" s="22" t="str">
        <f>หน้าแรก!C15</f>
        <v>เด็กชายวุฒิชัย  จำปาป่า</v>
      </c>
      <c r="L15" s="5" t="str">
        <f t="shared" si="2"/>
        <v>0</v>
      </c>
      <c r="M15" s="5" t="str">
        <f t="shared" si="3"/>
        <v>0</v>
      </c>
      <c r="N15" s="5" t="str">
        <f t="shared" si="4"/>
        <v>0</v>
      </c>
      <c r="O15" s="5" t="str">
        <f t="shared" si="5"/>
        <v>0</v>
      </c>
      <c r="P15" s="5" t="str">
        <f t="shared" si="6"/>
        <v>0</v>
      </c>
      <c r="Q15" s="26" t="str">
        <f t="shared" si="7"/>
        <v>0</v>
      </c>
      <c r="R15" s="26" t="str">
        <f t="shared" si="8"/>
        <v>ไม่ผ่าน</v>
      </c>
    </row>
    <row r="16" spans="1:18" s="17" customFormat="1" ht="20.100000000000001" customHeight="1" x14ac:dyDescent="0.5">
      <c r="A16" s="27">
        <v>10</v>
      </c>
      <c r="B16" s="4" t="str">
        <f>หน้าแรก!C16</f>
        <v>เด็กชายศราวุธ  สุตาสุข</v>
      </c>
      <c r="C16" s="5">
        <f>ก่อนกลางภาค!E18+หลังสอบกลางภาค!E18</f>
        <v>0</v>
      </c>
      <c r="D16" s="5">
        <f>ก่อนกลางภาค!I18+หลังสอบกลางภาค!I18</f>
        <v>0</v>
      </c>
      <c r="E16" s="5">
        <f>ก่อนกลางภาค!P18+หลังสอบกลางภาค!P18</f>
        <v>0</v>
      </c>
      <c r="F16" s="5">
        <f>ก่อนกลางภาค!S18+หลังสอบกลางภาค!S18</f>
        <v>0</v>
      </c>
      <c r="G16" s="5">
        <f>ก่อนกลางภาค!AB18+หลังสอบกลางภาค!AB18</f>
        <v>0</v>
      </c>
      <c r="H16" s="5">
        <f t="shared" si="0"/>
        <v>0</v>
      </c>
      <c r="I16" s="26" t="str">
        <f t="shared" si="1"/>
        <v>ไม่ผ่าน</v>
      </c>
      <c r="J16" s="27">
        <v>10</v>
      </c>
      <c r="K16" s="22" t="str">
        <f>หน้าแรก!C16</f>
        <v>เด็กชายศราวุธ  สุตาสุข</v>
      </c>
      <c r="L16" s="5" t="str">
        <f t="shared" si="2"/>
        <v>0</v>
      </c>
      <c r="M16" s="5" t="str">
        <f t="shared" si="3"/>
        <v>0</v>
      </c>
      <c r="N16" s="5" t="str">
        <f t="shared" si="4"/>
        <v>0</v>
      </c>
      <c r="O16" s="5" t="str">
        <f t="shared" si="5"/>
        <v>0</v>
      </c>
      <c r="P16" s="5" t="str">
        <f t="shared" si="6"/>
        <v>0</v>
      </c>
      <c r="Q16" s="26" t="str">
        <f t="shared" si="7"/>
        <v>0</v>
      </c>
      <c r="R16" s="26" t="str">
        <f t="shared" si="8"/>
        <v>ไม่ผ่าน</v>
      </c>
    </row>
    <row r="17" spans="1:18" s="17" customFormat="1" ht="20.100000000000001" customHeight="1" x14ac:dyDescent="0.5">
      <c r="A17" s="27">
        <v>11</v>
      </c>
      <c r="B17" s="4" t="str">
        <f>หน้าแรก!C17</f>
        <v>เด็กชายอดิศร  แสงกล้า</v>
      </c>
      <c r="C17" s="5">
        <f>ก่อนกลางภาค!E19+หลังสอบกลางภาค!E19</f>
        <v>0</v>
      </c>
      <c r="D17" s="5">
        <f>ก่อนกลางภาค!I19+หลังสอบกลางภาค!I19</f>
        <v>0</v>
      </c>
      <c r="E17" s="5">
        <f>ก่อนกลางภาค!P19+หลังสอบกลางภาค!P19</f>
        <v>0</v>
      </c>
      <c r="F17" s="5">
        <f>ก่อนกลางภาค!S19+หลังสอบกลางภาค!S19</f>
        <v>0</v>
      </c>
      <c r="G17" s="5">
        <f>ก่อนกลางภาค!AB19+หลังสอบกลางภาค!AB19</f>
        <v>0</v>
      </c>
      <c r="H17" s="5">
        <f t="shared" si="0"/>
        <v>0</v>
      </c>
      <c r="I17" s="26" t="str">
        <f t="shared" si="1"/>
        <v>ไม่ผ่าน</v>
      </c>
      <c r="J17" s="27">
        <v>11</v>
      </c>
      <c r="K17" s="22" t="str">
        <f>หน้าแรก!C17</f>
        <v>เด็กชายอดิศร  แสงกล้า</v>
      </c>
      <c r="L17" s="5" t="str">
        <f t="shared" si="2"/>
        <v>0</v>
      </c>
      <c r="M17" s="5" t="str">
        <f t="shared" si="3"/>
        <v>0</v>
      </c>
      <c r="N17" s="5" t="str">
        <f t="shared" si="4"/>
        <v>0</v>
      </c>
      <c r="O17" s="5" t="str">
        <f t="shared" si="5"/>
        <v>0</v>
      </c>
      <c r="P17" s="5" t="str">
        <f t="shared" si="6"/>
        <v>0</v>
      </c>
      <c r="Q17" s="26" t="str">
        <f t="shared" si="7"/>
        <v>0</v>
      </c>
      <c r="R17" s="26" t="str">
        <f t="shared" si="8"/>
        <v>ไม่ผ่าน</v>
      </c>
    </row>
    <row r="18" spans="1:18" s="17" customFormat="1" ht="20.100000000000001" customHeight="1" x14ac:dyDescent="0.5">
      <c r="A18" s="27">
        <v>12</v>
      </c>
      <c r="B18" s="4" t="str">
        <f>หน้าแรก!C18</f>
        <v>เด็กหญิงจิรภิญญา  คุ้มครอง</v>
      </c>
      <c r="C18" s="5">
        <f>ก่อนกลางภาค!E20+หลังสอบกลางภาค!E20</f>
        <v>0</v>
      </c>
      <c r="D18" s="5">
        <f>ก่อนกลางภาค!I20+หลังสอบกลางภาค!I20</f>
        <v>0</v>
      </c>
      <c r="E18" s="5">
        <f>ก่อนกลางภาค!P20+หลังสอบกลางภาค!P20</f>
        <v>0</v>
      </c>
      <c r="F18" s="5">
        <f>ก่อนกลางภาค!S20+หลังสอบกลางภาค!S20</f>
        <v>0</v>
      </c>
      <c r="G18" s="5">
        <f>ก่อนกลางภาค!AB20+หลังสอบกลางภาค!AB20</f>
        <v>0</v>
      </c>
      <c r="H18" s="5">
        <f t="shared" si="0"/>
        <v>0</v>
      </c>
      <c r="I18" s="26" t="str">
        <f t="shared" si="1"/>
        <v>ไม่ผ่าน</v>
      </c>
      <c r="J18" s="27">
        <v>12</v>
      </c>
      <c r="K18" s="22" t="str">
        <f>หน้าแรก!C18</f>
        <v>เด็กหญิงจิรภิญญา  คุ้มครอง</v>
      </c>
      <c r="L18" s="5" t="str">
        <f t="shared" si="2"/>
        <v>0</v>
      </c>
      <c r="M18" s="5" t="str">
        <f t="shared" si="3"/>
        <v>0</v>
      </c>
      <c r="N18" s="5" t="str">
        <f t="shared" si="4"/>
        <v>0</v>
      </c>
      <c r="O18" s="5" t="str">
        <f t="shared" si="5"/>
        <v>0</v>
      </c>
      <c r="P18" s="5" t="str">
        <f t="shared" si="6"/>
        <v>0</v>
      </c>
      <c r="Q18" s="26" t="str">
        <f t="shared" si="7"/>
        <v>0</v>
      </c>
      <c r="R18" s="26" t="str">
        <f t="shared" si="8"/>
        <v>ไม่ผ่าน</v>
      </c>
    </row>
    <row r="19" spans="1:18" s="17" customFormat="1" ht="20.100000000000001" customHeight="1" x14ac:dyDescent="0.5">
      <c r="A19" s="27">
        <v>13</v>
      </c>
      <c r="B19" s="4" t="str">
        <f>หน้าแรก!C19</f>
        <v>เด็กหญิงฐิตารีย์  งามพันธ์</v>
      </c>
      <c r="C19" s="5">
        <f>ก่อนกลางภาค!E21+หลังสอบกลางภาค!E21</f>
        <v>0</v>
      </c>
      <c r="D19" s="5">
        <f>ก่อนกลางภาค!I21+หลังสอบกลางภาค!I21</f>
        <v>0</v>
      </c>
      <c r="E19" s="5">
        <f>ก่อนกลางภาค!P21+หลังสอบกลางภาค!P21</f>
        <v>0</v>
      </c>
      <c r="F19" s="5">
        <f>ก่อนกลางภาค!S21+หลังสอบกลางภาค!S21</f>
        <v>0</v>
      </c>
      <c r="G19" s="5">
        <f>ก่อนกลางภาค!AB21+หลังสอบกลางภาค!AB21</f>
        <v>0</v>
      </c>
      <c r="H19" s="5">
        <f t="shared" si="0"/>
        <v>0</v>
      </c>
      <c r="I19" s="26" t="str">
        <f t="shared" si="1"/>
        <v>ไม่ผ่าน</v>
      </c>
      <c r="J19" s="27">
        <v>13</v>
      </c>
      <c r="K19" s="22" t="str">
        <f>หน้าแรก!C19</f>
        <v>เด็กหญิงฐิตารีย์  งามพันธ์</v>
      </c>
      <c r="L19" s="5" t="str">
        <f t="shared" si="2"/>
        <v>0</v>
      </c>
      <c r="M19" s="5" t="str">
        <f t="shared" si="3"/>
        <v>0</v>
      </c>
      <c r="N19" s="5" t="str">
        <f t="shared" si="4"/>
        <v>0</v>
      </c>
      <c r="O19" s="5" t="str">
        <f t="shared" si="5"/>
        <v>0</v>
      </c>
      <c r="P19" s="5" t="str">
        <f t="shared" si="6"/>
        <v>0</v>
      </c>
      <c r="Q19" s="26" t="str">
        <f t="shared" si="7"/>
        <v>0</v>
      </c>
      <c r="R19" s="26" t="str">
        <f t="shared" si="8"/>
        <v>ไม่ผ่าน</v>
      </c>
    </row>
    <row r="20" spans="1:18" s="17" customFormat="1" ht="20.100000000000001" customHeight="1" x14ac:dyDescent="0.5">
      <c r="A20" s="27">
        <v>14</v>
      </c>
      <c r="B20" s="4" t="str">
        <f>หน้าแรก!C20</f>
        <v>เด็กหญิงธิดารัตน์  ทวีดี</v>
      </c>
      <c r="C20" s="5">
        <f>ก่อนกลางภาค!E22+หลังสอบกลางภาค!E22</f>
        <v>0</v>
      </c>
      <c r="D20" s="5">
        <f>ก่อนกลางภาค!I22+หลังสอบกลางภาค!I22</f>
        <v>0</v>
      </c>
      <c r="E20" s="5">
        <f>ก่อนกลางภาค!P22+หลังสอบกลางภาค!P22</f>
        <v>0</v>
      </c>
      <c r="F20" s="5">
        <f>ก่อนกลางภาค!S22+หลังสอบกลางภาค!S22</f>
        <v>0</v>
      </c>
      <c r="G20" s="5">
        <f>ก่อนกลางภาค!AB22+หลังสอบกลางภาค!AB22</f>
        <v>0</v>
      </c>
      <c r="H20" s="5">
        <f t="shared" si="0"/>
        <v>0</v>
      </c>
      <c r="I20" s="26" t="str">
        <f t="shared" si="1"/>
        <v>ไม่ผ่าน</v>
      </c>
      <c r="J20" s="27">
        <v>14</v>
      </c>
      <c r="K20" s="22" t="str">
        <f>หน้าแรก!C20</f>
        <v>เด็กหญิงธิดารัตน์  ทวีดี</v>
      </c>
      <c r="L20" s="5" t="str">
        <f t="shared" si="2"/>
        <v>0</v>
      </c>
      <c r="M20" s="5" t="str">
        <f t="shared" si="3"/>
        <v>0</v>
      </c>
      <c r="N20" s="5" t="str">
        <f t="shared" si="4"/>
        <v>0</v>
      </c>
      <c r="O20" s="5" t="str">
        <f t="shared" si="5"/>
        <v>0</v>
      </c>
      <c r="P20" s="5" t="str">
        <f t="shared" si="6"/>
        <v>0</v>
      </c>
      <c r="Q20" s="26" t="str">
        <f t="shared" si="7"/>
        <v>0</v>
      </c>
      <c r="R20" s="26" t="str">
        <f t="shared" si="8"/>
        <v>ไม่ผ่าน</v>
      </c>
    </row>
    <row r="21" spans="1:18" s="17" customFormat="1" ht="20.100000000000001" customHeight="1" x14ac:dyDescent="0.5">
      <c r="A21" s="27">
        <v>15</v>
      </c>
      <c r="B21" s="4" t="str">
        <f>หน้าแรก!C21</f>
        <v>เด็กหญิงธิวรรณดา  จันทน์เทศ</v>
      </c>
      <c r="C21" s="5">
        <f>ก่อนกลางภาค!E23+หลังสอบกลางภาค!E23</f>
        <v>0</v>
      </c>
      <c r="D21" s="5">
        <f>ก่อนกลางภาค!I23+หลังสอบกลางภาค!I23</f>
        <v>0</v>
      </c>
      <c r="E21" s="5">
        <f>ก่อนกลางภาค!P23+หลังสอบกลางภาค!P23</f>
        <v>0</v>
      </c>
      <c r="F21" s="5">
        <f>ก่อนกลางภาค!S23+หลังสอบกลางภาค!S23</f>
        <v>0</v>
      </c>
      <c r="G21" s="5">
        <f>ก่อนกลางภาค!AB23+หลังสอบกลางภาค!AB23</f>
        <v>0</v>
      </c>
      <c r="H21" s="5">
        <f t="shared" si="0"/>
        <v>0</v>
      </c>
      <c r="I21" s="26" t="str">
        <f t="shared" si="1"/>
        <v>ไม่ผ่าน</v>
      </c>
      <c r="J21" s="27">
        <v>15</v>
      </c>
      <c r="K21" s="22" t="str">
        <f>หน้าแรก!C21</f>
        <v>เด็กหญิงธิวรรณดา  จันทน์เทศ</v>
      </c>
      <c r="L21" s="5" t="str">
        <f t="shared" si="2"/>
        <v>0</v>
      </c>
      <c r="M21" s="5" t="str">
        <f t="shared" si="3"/>
        <v>0</v>
      </c>
      <c r="N21" s="5" t="str">
        <f t="shared" si="4"/>
        <v>0</v>
      </c>
      <c r="O21" s="5" t="str">
        <f t="shared" si="5"/>
        <v>0</v>
      </c>
      <c r="P21" s="5" t="str">
        <f t="shared" si="6"/>
        <v>0</v>
      </c>
      <c r="Q21" s="26" t="str">
        <f t="shared" si="7"/>
        <v>0</v>
      </c>
      <c r="R21" s="26" t="str">
        <f t="shared" si="8"/>
        <v>ไม่ผ่าน</v>
      </c>
    </row>
    <row r="22" spans="1:18" s="17" customFormat="1" ht="20.100000000000001" customHeight="1" x14ac:dyDescent="0.5">
      <c r="A22" s="27">
        <v>16</v>
      </c>
      <c r="B22" s="4" t="str">
        <f>หน้าแรก!C22</f>
        <v>เด็กหญิงนิภาพร  วงศ์พุทธะ</v>
      </c>
      <c r="C22" s="5">
        <f>ก่อนกลางภาค!E24+หลังสอบกลางภาค!E24</f>
        <v>0</v>
      </c>
      <c r="D22" s="5">
        <f>ก่อนกลางภาค!I24+หลังสอบกลางภาค!I24</f>
        <v>0</v>
      </c>
      <c r="E22" s="5">
        <f>ก่อนกลางภาค!P24+หลังสอบกลางภาค!P24</f>
        <v>0</v>
      </c>
      <c r="F22" s="5">
        <f>ก่อนกลางภาค!S24+หลังสอบกลางภาค!S24</f>
        <v>0</v>
      </c>
      <c r="G22" s="5">
        <f>ก่อนกลางภาค!AB24+หลังสอบกลางภาค!AB24</f>
        <v>0</v>
      </c>
      <c r="H22" s="5">
        <f t="shared" si="0"/>
        <v>0</v>
      </c>
      <c r="I22" s="26" t="str">
        <f t="shared" si="1"/>
        <v>ไม่ผ่าน</v>
      </c>
      <c r="J22" s="27">
        <v>16</v>
      </c>
      <c r="K22" s="22" t="str">
        <f>หน้าแรก!C22</f>
        <v>เด็กหญิงนิภาพร  วงศ์พุทธะ</v>
      </c>
      <c r="L22" s="5" t="str">
        <f t="shared" si="2"/>
        <v>0</v>
      </c>
      <c r="M22" s="5" t="str">
        <f t="shared" si="3"/>
        <v>0</v>
      </c>
      <c r="N22" s="5" t="str">
        <f t="shared" si="4"/>
        <v>0</v>
      </c>
      <c r="O22" s="5" t="str">
        <f t="shared" si="5"/>
        <v>0</v>
      </c>
      <c r="P22" s="5" t="str">
        <f t="shared" si="6"/>
        <v>0</v>
      </c>
      <c r="Q22" s="26" t="str">
        <f t="shared" si="7"/>
        <v>0</v>
      </c>
      <c r="R22" s="26" t="str">
        <f t="shared" si="8"/>
        <v>ไม่ผ่าน</v>
      </c>
    </row>
    <row r="23" spans="1:18" s="17" customFormat="1" ht="20.100000000000001" customHeight="1" x14ac:dyDescent="0.5">
      <c r="A23" s="27">
        <v>17</v>
      </c>
      <c r="B23" s="4" t="str">
        <f>หน้าแรก!C23</f>
        <v>เด็กหญิงมณศิกาญจน  เหล่าภา</v>
      </c>
      <c r="C23" s="5">
        <f>ก่อนกลางภาค!E25+หลังสอบกลางภาค!E25</f>
        <v>0</v>
      </c>
      <c r="D23" s="5">
        <f>ก่อนกลางภาค!I25+หลังสอบกลางภาค!I25</f>
        <v>0</v>
      </c>
      <c r="E23" s="5">
        <f>ก่อนกลางภาค!P25+หลังสอบกลางภาค!P25</f>
        <v>0</v>
      </c>
      <c r="F23" s="5">
        <f>ก่อนกลางภาค!S25+หลังสอบกลางภาค!S25</f>
        <v>0</v>
      </c>
      <c r="G23" s="5">
        <f>ก่อนกลางภาค!AB25+หลังสอบกลางภาค!AB25</f>
        <v>0</v>
      </c>
      <c r="H23" s="5">
        <f t="shared" si="0"/>
        <v>0</v>
      </c>
      <c r="I23" s="26" t="str">
        <f t="shared" si="1"/>
        <v>ไม่ผ่าน</v>
      </c>
      <c r="J23" s="27">
        <v>17</v>
      </c>
      <c r="K23" s="22" t="str">
        <f>หน้าแรก!C23</f>
        <v>เด็กหญิงมณศิกาญจน  เหล่าภา</v>
      </c>
      <c r="L23" s="5" t="str">
        <f t="shared" si="2"/>
        <v>0</v>
      </c>
      <c r="M23" s="5" t="str">
        <f t="shared" si="3"/>
        <v>0</v>
      </c>
      <c r="N23" s="5" t="str">
        <f t="shared" si="4"/>
        <v>0</v>
      </c>
      <c r="O23" s="5" t="str">
        <f t="shared" si="5"/>
        <v>0</v>
      </c>
      <c r="P23" s="5" t="str">
        <f t="shared" si="6"/>
        <v>0</v>
      </c>
      <c r="Q23" s="26" t="str">
        <f t="shared" si="7"/>
        <v>0</v>
      </c>
      <c r="R23" s="26" t="str">
        <f t="shared" si="8"/>
        <v>ไม่ผ่าน</v>
      </c>
    </row>
    <row r="24" spans="1:18" s="17" customFormat="1" ht="20.100000000000001" customHeight="1" x14ac:dyDescent="0.5">
      <c r="A24" s="27">
        <v>18</v>
      </c>
      <c r="B24" s="4" t="str">
        <f>หน้าแรก!C24</f>
        <v>เด็กหญิงมุฑิตา  วีระศิริ</v>
      </c>
      <c r="C24" s="5">
        <f>ก่อนกลางภาค!E26+หลังสอบกลางภาค!E26</f>
        <v>0</v>
      </c>
      <c r="D24" s="5">
        <f>ก่อนกลางภาค!I26+หลังสอบกลางภาค!I26</f>
        <v>0</v>
      </c>
      <c r="E24" s="5">
        <f>ก่อนกลางภาค!P26+หลังสอบกลางภาค!P26</f>
        <v>0</v>
      </c>
      <c r="F24" s="5">
        <f>ก่อนกลางภาค!S26+หลังสอบกลางภาค!S26</f>
        <v>0</v>
      </c>
      <c r="G24" s="5">
        <f>ก่อนกลางภาค!AB26+หลังสอบกลางภาค!AB26</f>
        <v>0</v>
      </c>
      <c r="H24" s="5">
        <f t="shared" si="0"/>
        <v>0</v>
      </c>
      <c r="I24" s="26" t="str">
        <f t="shared" si="1"/>
        <v>ไม่ผ่าน</v>
      </c>
      <c r="J24" s="27">
        <v>18</v>
      </c>
      <c r="K24" s="22" t="str">
        <f>หน้าแรก!C24</f>
        <v>เด็กหญิงมุฑิตา  วีระศิริ</v>
      </c>
      <c r="L24" s="5" t="str">
        <f t="shared" si="2"/>
        <v>0</v>
      </c>
      <c r="M24" s="5" t="str">
        <f t="shared" si="3"/>
        <v>0</v>
      </c>
      <c r="N24" s="5" t="str">
        <f t="shared" si="4"/>
        <v>0</v>
      </c>
      <c r="O24" s="5" t="str">
        <f t="shared" si="5"/>
        <v>0</v>
      </c>
      <c r="P24" s="5" t="str">
        <f t="shared" si="6"/>
        <v>0</v>
      </c>
      <c r="Q24" s="26" t="str">
        <f t="shared" si="7"/>
        <v>0</v>
      </c>
      <c r="R24" s="26" t="str">
        <f t="shared" si="8"/>
        <v>ไม่ผ่าน</v>
      </c>
    </row>
    <row r="25" spans="1:18" s="17" customFormat="1" ht="20.100000000000001" customHeight="1" x14ac:dyDescent="0.5">
      <c r="A25" s="27">
        <v>19</v>
      </c>
      <c r="B25" s="4" t="str">
        <f>หน้าแรก!C25</f>
        <v>เด็กหญิงรลิสรา  จันทะเส</v>
      </c>
      <c r="C25" s="5">
        <f>ก่อนกลางภาค!E27+หลังสอบกลางภาค!E27</f>
        <v>0</v>
      </c>
      <c r="D25" s="5">
        <f>ก่อนกลางภาค!I27+หลังสอบกลางภาค!I27</f>
        <v>0</v>
      </c>
      <c r="E25" s="5">
        <f>ก่อนกลางภาค!P27+หลังสอบกลางภาค!P27</f>
        <v>0</v>
      </c>
      <c r="F25" s="5">
        <f>ก่อนกลางภาค!S27+หลังสอบกลางภาค!S27</f>
        <v>0</v>
      </c>
      <c r="G25" s="5">
        <f>ก่อนกลางภาค!AB27+หลังสอบกลางภาค!AB27</f>
        <v>0</v>
      </c>
      <c r="H25" s="5">
        <f t="shared" si="0"/>
        <v>0</v>
      </c>
      <c r="I25" s="26" t="str">
        <f t="shared" si="1"/>
        <v>ไม่ผ่าน</v>
      </c>
      <c r="J25" s="27">
        <v>19</v>
      </c>
      <c r="K25" s="22" t="str">
        <f>หน้าแรก!C25</f>
        <v>เด็กหญิงรลิสรา  จันทะเส</v>
      </c>
      <c r="L25" s="5" t="str">
        <f t="shared" si="2"/>
        <v>0</v>
      </c>
      <c r="M25" s="5" t="str">
        <f t="shared" si="3"/>
        <v>0</v>
      </c>
      <c r="N25" s="5" t="str">
        <f t="shared" si="4"/>
        <v>0</v>
      </c>
      <c r="O25" s="5" t="str">
        <f t="shared" si="5"/>
        <v>0</v>
      </c>
      <c r="P25" s="5" t="str">
        <f t="shared" si="6"/>
        <v>0</v>
      </c>
      <c r="Q25" s="26" t="str">
        <f t="shared" si="7"/>
        <v>0</v>
      </c>
      <c r="R25" s="26" t="str">
        <f t="shared" si="8"/>
        <v>ไม่ผ่าน</v>
      </c>
    </row>
    <row r="26" spans="1:18" s="17" customFormat="1" ht="20.100000000000001" customHeight="1" x14ac:dyDescent="0.5">
      <c r="A26" s="27">
        <v>20</v>
      </c>
      <c r="B26" s="4" t="str">
        <f>หน้าแรก!C26</f>
        <v>เด็กหญิงศรีประวรรณ  หาญจันทร์</v>
      </c>
      <c r="C26" s="5">
        <f>ก่อนกลางภาค!E28+หลังสอบกลางภาค!E28</f>
        <v>0</v>
      </c>
      <c r="D26" s="5">
        <f>ก่อนกลางภาค!I28+หลังสอบกลางภาค!I28</f>
        <v>0</v>
      </c>
      <c r="E26" s="5">
        <f>ก่อนกลางภาค!P28+หลังสอบกลางภาค!P28</f>
        <v>0</v>
      </c>
      <c r="F26" s="5">
        <f>ก่อนกลางภาค!S28+หลังสอบกลางภาค!S28</f>
        <v>0</v>
      </c>
      <c r="G26" s="5">
        <f>ก่อนกลางภาค!AB28+หลังสอบกลางภาค!AB28</f>
        <v>0</v>
      </c>
      <c r="H26" s="5">
        <f t="shared" si="0"/>
        <v>0</v>
      </c>
      <c r="I26" s="26" t="str">
        <f t="shared" si="1"/>
        <v>ไม่ผ่าน</v>
      </c>
      <c r="J26" s="27">
        <v>20</v>
      </c>
      <c r="K26" s="22" t="str">
        <f>หน้าแรก!C26</f>
        <v>เด็กหญิงศรีประวรรณ  หาญจันทร์</v>
      </c>
      <c r="L26" s="5" t="str">
        <f t="shared" si="2"/>
        <v>0</v>
      </c>
      <c r="M26" s="5" t="str">
        <f t="shared" si="3"/>
        <v>0</v>
      </c>
      <c r="N26" s="5" t="str">
        <f t="shared" si="4"/>
        <v>0</v>
      </c>
      <c r="O26" s="5" t="str">
        <f t="shared" si="5"/>
        <v>0</v>
      </c>
      <c r="P26" s="5" t="str">
        <f t="shared" si="6"/>
        <v>0</v>
      </c>
      <c r="Q26" s="26" t="str">
        <f t="shared" si="7"/>
        <v>0</v>
      </c>
      <c r="R26" s="26" t="str">
        <f t="shared" si="8"/>
        <v>ไม่ผ่าน</v>
      </c>
    </row>
    <row r="27" spans="1:18" s="17" customFormat="1" ht="20.100000000000001" customHeight="1" x14ac:dyDescent="0.5">
      <c r="A27" s="27">
        <v>21</v>
      </c>
      <c r="B27" s="4" t="str">
        <f>หน้าแรก!C27</f>
        <v>เด็กหญิงศุภสุดา  ดาทวี</v>
      </c>
      <c r="C27" s="5">
        <f>ก่อนกลางภาค!E29+หลังสอบกลางภาค!E29</f>
        <v>0</v>
      </c>
      <c r="D27" s="5">
        <f>ก่อนกลางภาค!I29+หลังสอบกลางภาค!I29</f>
        <v>0</v>
      </c>
      <c r="E27" s="5">
        <f>ก่อนกลางภาค!P29+หลังสอบกลางภาค!P29</f>
        <v>0</v>
      </c>
      <c r="F27" s="5">
        <f>ก่อนกลางภาค!S29+หลังสอบกลางภาค!S29</f>
        <v>0</v>
      </c>
      <c r="G27" s="5">
        <f>ก่อนกลางภาค!AB29+หลังสอบกลางภาค!AB29</f>
        <v>0</v>
      </c>
      <c r="H27" s="5">
        <f t="shared" si="0"/>
        <v>0</v>
      </c>
      <c r="I27" s="26" t="str">
        <f t="shared" si="1"/>
        <v>ไม่ผ่าน</v>
      </c>
      <c r="J27" s="27">
        <v>21</v>
      </c>
      <c r="K27" s="22" t="str">
        <f>หน้าแรก!C27</f>
        <v>เด็กหญิงศุภสุดา  ดาทวี</v>
      </c>
      <c r="L27" s="5" t="str">
        <f t="shared" si="2"/>
        <v>0</v>
      </c>
      <c r="M27" s="5" t="str">
        <f t="shared" si="3"/>
        <v>0</v>
      </c>
      <c r="N27" s="5" t="str">
        <f t="shared" si="4"/>
        <v>0</v>
      </c>
      <c r="O27" s="5" t="str">
        <f t="shared" si="5"/>
        <v>0</v>
      </c>
      <c r="P27" s="5" t="str">
        <f t="shared" si="6"/>
        <v>0</v>
      </c>
      <c r="Q27" s="26" t="str">
        <f t="shared" si="7"/>
        <v>0</v>
      </c>
      <c r="R27" s="26" t="str">
        <f t="shared" si="8"/>
        <v>ไม่ผ่าน</v>
      </c>
    </row>
    <row r="28" spans="1:18" s="17" customFormat="1" ht="20.100000000000001" customHeight="1" x14ac:dyDescent="0.5">
      <c r="A28" s="27">
        <v>22</v>
      </c>
      <c r="B28" s="4" t="str">
        <f>หน้าแรก!C28</f>
        <v>เด็กหญิงสุนิตา  สุโกพันธ์</v>
      </c>
      <c r="C28" s="5">
        <f>ก่อนกลางภาค!E30+หลังสอบกลางภาค!E30</f>
        <v>0</v>
      </c>
      <c r="D28" s="5">
        <f>ก่อนกลางภาค!I30+หลังสอบกลางภาค!I30</f>
        <v>0</v>
      </c>
      <c r="E28" s="5">
        <f>ก่อนกลางภาค!P30+หลังสอบกลางภาค!P30</f>
        <v>0</v>
      </c>
      <c r="F28" s="5">
        <f>ก่อนกลางภาค!S30+หลังสอบกลางภาค!S30</f>
        <v>0</v>
      </c>
      <c r="G28" s="5">
        <f>ก่อนกลางภาค!AB30+หลังสอบกลางภาค!AB30</f>
        <v>0</v>
      </c>
      <c r="H28" s="5">
        <f t="shared" si="0"/>
        <v>0</v>
      </c>
      <c r="I28" s="26" t="str">
        <f t="shared" si="1"/>
        <v>ไม่ผ่าน</v>
      </c>
      <c r="J28" s="27">
        <v>22</v>
      </c>
      <c r="K28" s="22" t="str">
        <f>หน้าแรก!C28</f>
        <v>เด็กหญิงสุนิตา  สุโกพันธ์</v>
      </c>
      <c r="L28" s="5" t="str">
        <f t="shared" si="2"/>
        <v>0</v>
      </c>
      <c r="M28" s="5" t="str">
        <f t="shared" si="3"/>
        <v>0</v>
      </c>
      <c r="N28" s="5" t="str">
        <f t="shared" si="4"/>
        <v>0</v>
      </c>
      <c r="O28" s="5" t="str">
        <f t="shared" si="5"/>
        <v>0</v>
      </c>
      <c r="P28" s="5" t="str">
        <f t="shared" si="6"/>
        <v>0</v>
      </c>
      <c r="Q28" s="26" t="str">
        <f t="shared" si="7"/>
        <v>0</v>
      </c>
      <c r="R28" s="26" t="str">
        <f t="shared" si="8"/>
        <v>ไม่ผ่าน</v>
      </c>
    </row>
    <row r="29" spans="1:18" s="17" customFormat="1" ht="20.100000000000001" customHeight="1" x14ac:dyDescent="0.5">
      <c r="A29" s="27">
        <v>23</v>
      </c>
      <c r="B29" s="4" t="str">
        <f>หน้าแรก!C29</f>
        <v>เด็กหญิงนัฐลดาภรณ์  วิไลพันธ์</v>
      </c>
      <c r="C29" s="5">
        <f>ก่อนกลางภาค!E31+หลังสอบกลางภาค!E31</f>
        <v>0</v>
      </c>
      <c r="D29" s="5">
        <f>ก่อนกลางภาค!I31+หลังสอบกลางภาค!I31</f>
        <v>0</v>
      </c>
      <c r="E29" s="5">
        <f>ก่อนกลางภาค!P31+หลังสอบกลางภาค!P31</f>
        <v>0</v>
      </c>
      <c r="F29" s="5">
        <f>ก่อนกลางภาค!S31+หลังสอบกลางภาค!S31</f>
        <v>0</v>
      </c>
      <c r="G29" s="5">
        <f>ก่อนกลางภาค!AB31+หลังสอบกลางภาค!AB31</f>
        <v>0</v>
      </c>
      <c r="H29" s="5">
        <f t="shared" si="0"/>
        <v>0</v>
      </c>
      <c r="I29" s="26" t="str">
        <f t="shared" si="1"/>
        <v>ไม่ผ่าน</v>
      </c>
      <c r="J29" s="27">
        <v>23</v>
      </c>
      <c r="K29" s="22" t="str">
        <f>หน้าแรก!C29</f>
        <v>เด็กหญิงนัฐลดาภรณ์  วิไลพันธ์</v>
      </c>
      <c r="L29" s="5" t="str">
        <f t="shared" si="2"/>
        <v>0</v>
      </c>
      <c r="M29" s="5" t="str">
        <f t="shared" si="3"/>
        <v>0</v>
      </c>
      <c r="N29" s="5" t="str">
        <f t="shared" si="4"/>
        <v>0</v>
      </c>
      <c r="O29" s="5" t="str">
        <f t="shared" si="5"/>
        <v>0</v>
      </c>
      <c r="P29" s="5" t="str">
        <f t="shared" si="6"/>
        <v>0</v>
      </c>
      <c r="Q29" s="26" t="str">
        <f t="shared" si="7"/>
        <v>0</v>
      </c>
      <c r="R29" s="26" t="str">
        <f t="shared" si="8"/>
        <v>ไม่ผ่าน</v>
      </c>
    </row>
    <row r="30" spans="1:18" s="17" customFormat="1" ht="20.100000000000001" customHeight="1" thickBot="1" x14ac:dyDescent="0.55000000000000004">
      <c r="A30" s="27">
        <v>24</v>
      </c>
      <c r="B30" s="4" t="str">
        <f>หน้าแรก!C30</f>
        <v>เด็กชายอาทิตย์  หงษ์สามารถ</v>
      </c>
      <c r="C30" s="5">
        <f>ก่อนกลางภาค!E32+หลังสอบกลางภาค!E32</f>
        <v>0</v>
      </c>
      <c r="D30" s="5">
        <f>ก่อนกลางภาค!I32+หลังสอบกลางภาค!I32</f>
        <v>0</v>
      </c>
      <c r="E30" s="5">
        <f>ก่อนกลางภาค!P32+หลังสอบกลางภาค!P32</f>
        <v>0</v>
      </c>
      <c r="F30" s="5">
        <f>ก่อนกลางภาค!S32+หลังสอบกลางภาค!S32</f>
        <v>0</v>
      </c>
      <c r="G30" s="5">
        <f>ก่อนกลางภาค!AB32+หลังสอบกลางภาค!AB32</f>
        <v>0</v>
      </c>
      <c r="H30" s="5">
        <f t="shared" si="0"/>
        <v>0</v>
      </c>
      <c r="I30" s="26" t="str">
        <f t="shared" si="1"/>
        <v>ไม่ผ่าน</v>
      </c>
      <c r="J30" s="27">
        <v>24</v>
      </c>
      <c r="K30" s="22" t="str">
        <f>หน้าแรก!C30</f>
        <v>เด็กชายอาทิตย์  หงษ์สามารถ</v>
      </c>
      <c r="L30" s="5" t="str">
        <f t="shared" si="2"/>
        <v>0</v>
      </c>
      <c r="M30" s="5" t="str">
        <f t="shared" si="3"/>
        <v>0</v>
      </c>
      <c r="N30" s="5" t="str">
        <f t="shared" si="4"/>
        <v>0</v>
      </c>
      <c r="O30" s="5" t="str">
        <f t="shared" si="5"/>
        <v>0</v>
      </c>
      <c r="P30" s="5" t="str">
        <f t="shared" si="6"/>
        <v>0</v>
      </c>
      <c r="Q30" s="26" t="str">
        <f t="shared" si="7"/>
        <v>0</v>
      </c>
      <c r="R30" s="26" t="str">
        <f t="shared" si="8"/>
        <v>ไม่ผ่าน</v>
      </c>
    </row>
    <row r="31" spans="1:18" s="17" customFormat="1" ht="20.100000000000001" customHeight="1" x14ac:dyDescent="0.25">
      <c r="A31" s="115" t="s">
        <v>12</v>
      </c>
      <c r="B31" s="116"/>
      <c r="C31" s="18">
        <f>SUM(C7:C30)</f>
        <v>24</v>
      </c>
      <c r="D31" s="18">
        <f>SUM(D7:D30)</f>
        <v>30</v>
      </c>
      <c r="E31" s="18">
        <f>SUM(E7:E30)</f>
        <v>30</v>
      </c>
      <c r="F31" s="18">
        <f>SUM(F7:F30)</f>
        <v>16</v>
      </c>
      <c r="G31" s="18">
        <f>SUM(G7:G30)</f>
        <v>50</v>
      </c>
      <c r="H31" s="18">
        <f>SUM(H7:H30)</f>
        <v>150</v>
      </c>
      <c r="I31" s="19"/>
      <c r="J31" s="135" t="s">
        <v>18</v>
      </c>
      <c r="K31" s="136"/>
      <c r="L31" s="139">
        <f>C32</f>
        <v>8.3333333333333321</v>
      </c>
      <c r="M31" s="139">
        <f>D32</f>
        <v>6.9444444444444446</v>
      </c>
      <c r="N31" s="139">
        <f>E32</f>
        <v>6.9444444444444446</v>
      </c>
      <c r="O31" s="139">
        <f>F32</f>
        <v>5.5555555555555554</v>
      </c>
      <c r="P31" s="139">
        <f>G32</f>
        <v>5.2083333333333339</v>
      </c>
      <c r="Q31" s="141"/>
      <c r="R31" s="142"/>
    </row>
    <row r="32" spans="1:18" s="17" customFormat="1" ht="20.100000000000001" customHeight="1" thickBot="1" x14ac:dyDescent="0.3">
      <c r="A32" s="108" t="s">
        <v>18</v>
      </c>
      <c r="B32" s="109"/>
      <c r="C32" s="34">
        <f>(100/(C6*C36))*C31</f>
        <v>8.3333333333333321</v>
      </c>
      <c r="D32" s="34">
        <f>(100/(D6*C36))*D31</f>
        <v>6.9444444444444446</v>
      </c>
      <c r="E32" s="34">
        <f>(100/(E6*C36))*E31</f>
        <v>6.9444444444444446</v>
      </c>
      <c r="F32" s="34">
        <f>(100/(F6*C36))*F31</f>
        <v>5.5555555555555554</v>
      </c>
      <c r="G32" s="34">
        <f>(100/(G6*C36))*G31</f>
        <v>5.2083333333333339</v>
      </c>
      <c r="H32" s="34">
        <f>(100/(H6*C36))*H31</f>
        <v>6.25</v>
      </c>
      <c r="I32" s="20"/>
      <c r="J32" s="137"/>
      <c r="K32" s="138"/>
      <c r="L32" s="140"/>
      <c r="M32" s="140"/>
      <c r="N32" s="140"/>
      <c r="O32" s="140"/>
      <c r="P32" s="140"/>
      <c r="Q32" s="143"/>
      <c r="R32" s="144"/>
    </row>
    <row r="33" spans="1:18" s="1" customFormat="1" ht="20.100000000000001" customHeight="1" x14ac:dyDescent="0.5"/>
    <row r="34" spans="1:18" s="1" customFormat="1" ht="20.100000000000001" customHeight="1" x14ac:dyDescent="0.5"/>
    <row r="35" spans="1:18" s="28" customFormat="1" ht="20.100000000000001" customHeight="1" x14ac:dyDescent="0.2">
      <c r="A35" s="21"/>
      <c r="J35" s="21" t="s">
        <v>41</v>
      </c>
    </row>
    <row r="36" spans="1:18" s="28" customFormat="1" ht="20.100000000000001" customHeight="1" x14ac:dyDescent="0.2">
      <c r="A36" s="21"/>
      <c r="B36" s="21" t="s">
        <v>112</v>
      </c>
      <c r="C36" s="14">
        <f>หน้าแรก!$B$5</f>
        <v>24</v>
      </c>
      <c r="D36" s="14" t="s">
        <v>52</v>
      </c>
      <c r="J36" s="21"/>
      <c r="K36" s="21" t="s">
        <v>54</v>
      </c>
      <c r="L36" s="52">
        <f>หน้าแรก!$B$5</f>
        <v>24</v>
      </c>
      <c r="M36" s="52" t="s">
        <v>52</v>
      </c>
    </row>
    <row r="37" spans="1:18" s="28" customFormat="1" ht="20.100000000000001" customHeight="1" x14ac:dyDescent="0.2">
      <c r="B37" s="13"/>
      <c r="C37" s="14"/>
      <c r="D37" s="13"/>
      <c r="G37" s="31"/>
      <c r="K37" s="13" t="s">
        <v>65</v>
      </c>
      <c r="L37" s="52">
        <f>COUNTIF(Q7:Q30,3)</f>
        <v>1</v>
      </c>
      <c r="M37" s="13" t="s">
        <v>52</v>
      </c>
      <c r="N37" s="28" t="s">
        <v>53</v>
      </c>
      <c r="P37" s="31">
        <f>(100/L36)*L37</f>
        <v>4.166666666666667</v>
      </c>
    </row>
    <row r="38" spans="1:18" s="28" customFormat="1" ht="20.100000000000001" customHeight="1" x14ac:dyDescent="0.2">
      <c r="B38" s="13"/>
      <c r="C38" s="14"/>
      <c r="D38" s="13"/>
      <c r="G38" s="31"/>
      <c r="K38" s="13" t="s">
        <v>66</v>
      </c>
      <c r="L38" s="52">
        <f>COUNTIF(Q7:Q30,2)</f>
        <v>0</v>
      </c>
      <c r="M38" s="13" t="s">
        <v>52</v>
      </c>
      <c r="N38" s="28" t="s">
        <v>53</v>
      </c>
      <c r="P38" s="31">
        <f>(100/L36)*L38</f>
        <v>0</v>
      </c>
    </row>
    <row r="39" spans="1:18" s="28" customFormat="1" ht="20.100000000000001" customHeight="1" x14ac:dyDescent="0.2">
      <c r="B39" s="13"/>
      <c r="C39" s="14"/>
      <c r="D39" s="13"/>
      <c r="G39" s="31"/>
      <c r="K39" s="13" t="s">
        <v>67</v>
      </c>
      <c r="L39" s="52">
        <f>COUNTIF(Q7:Q30,1)</f>
        <v>1</v>
      </c>
      <c r="M39" s="13" t="s">
        <v>52</v>
      </c>
      <c r="N39" s="28" t="s">
        <v>53</v>
      </c>
      <c r="P39" s="31">
        <f>(100/L36)*L39</f>
        <v>4.166666666666667</v>
      </c>
    </row>
    <row r="40" spans="1:18" s="28" customFormat="1" ht="20.100000000000001" customHeight="1" x14ac:dyDescent="0.2">
      <c r="B40" s="13"/>
      <c r="C40" s="14"/>
      <c r="D40" s="13"/>
      <c r="G40" s="31"/>
      <c r="K40" s="13" t="s">
        <v>68</v>
      </c>
      <c r="L40" s="52">
        <f>L36-L37-L38-L39</f>
        <v>22</v>
      </c>
      <c r="M40" s="13" t="s">
        <v>52</v>
      </c>
      <c r="N40" s="28" t="s">
        <v>53</v>
      </c>
      <c r="P40" s="31">
        <f>(100/L36)*L40</f>
        <v>91.666666666666671</v>
      </c>
    </row>
    <row r="41" spans="1:18" s="28" customFormat="1" ht="20.100000000000001" customHeight="1" x14ac:dyDescent="0.2"/>
    <row r="42" spans="1:18" s="28" customFormat="1" ht="20.100000000000001" customHeight="1" x14ac:dyDescent="0.2">
      <c r="J42" s="66" t="s">
        <v>42</v>
      </c>
      <c r="K42" s="66"/>
      <c r="L42" s="66"/>
      <c r="M42" s="66" t="s">
        <v>45</v>
      </c>
      <c r="N42" s="66"/>
      <c r="O42" s="66"/>
      <c r="P42" s="66"/>
      <c r="Q42" s="66"/>
      <c r="R42" s="66"/>
    </row>
    <row r="43" spans="1:18" s="28" customFormat="1" ht="20.100000000000001" customHeight="1" x14ac:dyDescent="0.2">
      <c r="J43" s="66" t="s">
        <v>43</v>
      </c>
      <c r="K43" s="66"/>
      <c r="L43" s="66"/>
      <c r="M43" s="66" t="s">
        <v>46</v>
      </c>
      <c r="N43" s="66"/>
      <c r="O43" s="66"/>
      <c r="P43" s="66"/>
      <c r="Q43" s="66"/>
      <c r="R43" s="66"/>
    </row>
    <row r="44" spans="1:18" s="28" customFormat="1" ht="20.100000000000001" customHeight="1" x14ac:dyDescent="0.2">
      <c r="J44" s="66" t="s">
        <v>44</v>
      </c>
      <c r="K44" s="66"/>
      <c r="L44" s="66"/>
      <c r="M44" s="66" t="s">
        <v>47</v>
      </c>
      <c r="N44" s="66"/>
      <c r="O44" s="66"/>
      <c r="P44" s="66"/>
      <c r="Q44" s="66"/>
      <c r="R44" s="66"/>
    </row>
    <row r="45" spans="1:18" ht="20.100000000000001" customHeight="1" x14ac:dyDescent="0.2"/>
    <row r="46" spans="1:18" ht="20.100000000000001" customHeight="1" x14ac:dyDescent="0.2"/>
    <row r="47" spans="1:18" ht="20.100000000000001" customHeight="1" x14ac:dyDescent="0.2"/>
    <row r="48" spans="1:18" ht="20.100000000000001" customHeight="1" x14ac:dyDescent="0.2"/>
  </sheetData>
  <sheetProtection password="9F5A" sheet="1" objects="1" scenarios="1"/>
  <mergeCells count="25">
    <mergeCell ref="J1:R1"/>
    <mergeCell ref="J3:J6"/>
    <mergeCell ref="K3:K6"/>
    <mergeCell ref="L3:P3"/>
    <mergeCell ref="A31:B31"/>
    <mergeCell ref="R3:R6"/>
    <mergeCell ref="L4:M4"/>
    <mergeCell ref="N4:O4"/>
    <mergeCell ref="Q3:Q6"/>
    <mergeCell ref="J31:K32"/>
    <mergeCell ref="L31:L32"/>
    <mergeCell ref="M31:M32"/>
    <mergeCell ref="N31:N32"/>
    <mergeCell ref="O31:O32"/>
    <mergeCell ref="P31:P32"/>
    <mergeCell ref="Q31:R32"/>
    <mergeCell ref="A32:B32"/>
    <mergeCell ref="A1:I1"/>
    <mergeCell ref="A3:A6"/>
    <mergeCell ref="B3:B6"/>
    <mergeCell ref="C3:G3"/>
    <mergeCell ref="H3:H5"/>
    <mergeCell ref="I3:I6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8"/>
  <sheetViews>
    <sheetView view="pageBreakPreview" zoomScaleSheetLayoutView="100" workbookViewId="0">
      <selection activeCell="I6" sqref="I6"/>
    </sheetView>
  </sheetViews>
  <sheetFormatPr defaultRowHeight="18" x14ac:dyDescent="0.25"/>
  <cols>
    <col min="1" max="1" width="5.375" style="70" customWidth="1"/>
    <col min="2" max="2" width="24.5" style="70" customWidth="1"/>
    <col min="3" max="3" width="6.625" style="70" customWidth="1"/>
    <col min="4" max="4" width="7.375" style="70" customWidth="1"/>
    <col min="5" max="5" width="7.625" style="70" customWidth="1"/>
    <col min="6" max="6" width="8.125" style="70" customWidth="1"/>
    <col min="7" max="7" width="9.25" style="70" customWidth="1"/>
    <col min="8" max="8" width="4.875" style="70" customWidth="1"/>
    <col min="9" max="9" width="10.625" style="70" customWidth="1"/>
  </cols>
  <sheetData>
    <row r="1" spans="1:9" s="44" customFormat="1" ht="18" customHeight="1" x14ac:dyDescent="0.2">
      <c r="A1" s="145" t="s">
        <v>8</v>
      </c>
      <c r="B1" s="149" t="s">
        <v>9</v>
      </c>
      <c r="C1" s="149" t="s">
        <v>51</v>
      </c>
      <c r="D1" s="149"/>
      <c r="E1" s="149"/>
      <c r="F1" s="149"/>
      <c r="G1" s="149"/>
      <c r="H1" s="153" t="s">
        <v>51</v>
      </c>
      <c r="I1" s="156" t="s">
        <v>40</v>
      </c>
    </row>
    <row r="2" spans="1:9" s="44" customFormat="1" ht="18" customHeight="1" x14ac:dyDescent="0.2">
      <c r="A2" s="146"/>
      <c r="B2" s="150"/>
      <c r="C2" s="159" t="s">
        <v>48</v>
      </c>
      <c r="D2" s="160"/>
      <c r="E2" s="159" t="s">
        <v>49</v>
      </c>
      <c r="F2" s="160"/>
      <c r="G2" s="67" t="s">
        <v>50</v>
      </c>
      <c r="H2" s="154"/>
      <c r="I2" s="157"/>
    </row>
    <row r="3" spans="1:9" s="44" customFormat="1" ht="18" customHeight="1" x14ac:dyDescent="0.2">
      <c r="A3" s="147"/>
      <c r="B3" s="151"/>
      <c r="C3" s="68" t="s">
        <v>60</v>
      </c>
      <c r="D3" s="68" t="s">
        <v>61</v>
      </c>
      <c r="E3" s="68" t="s">
        <v>62</v>
      </c>
      <c r="F3" s="68" t="s">
        <v>64</v>
      </c>
      <c r="G3" s="68" t="s">
        <v>63</v>
      </c>
      <c r="H3" s="154"/>
      <c r="I3" s="157"/>
    </row>
    <row r="4" spans="1:9" s="44" customFormat="1" ht="18" customHeight="1" thickBot="1" x14ac:dyDescent="0.25">
      <c r="A4" s="148"/>
      <c r="B4" s="152"/>
      <c r="C4" s="69">
        <v>3</v>
      </c>
      <c r="D4" s="69">
        <v>3</v>
      </c>
      <c r="E4" s="69">
        <v>3</v>
      </c>
      <c r="F4" s="69">
        <v>3</v>
      </c>
      <c r="G4" s="69">
        <v>3</v>
      </c>
      <c r="H4" s="155"/>
      <c r="I4" s="158"/>
    </row>
    <row r="5" spans="1:9" s="44" customFormat="1" ht="18" customHeight="1" x14ac:dyDescent="0.2">
      <c r="A5" s="73">
        <f>สรุปรายชั้นเรียน!J7</f>
        <v>1</v>
      </c>
      <c r="B5" s="74" t="str">
        <f>หน้าแรก!C7</f>
        <v>เด็กชายกฤษดา  พิมวงศ์</v>
      </c>
      <c r="C5" s="73" t="str">
        <f>สรุปรายชั้นเรียน!L7</f>
        <v>3</v>
      </c>
      <c r="D5" s="73" t="str">
        <f>สรุปรายชั้นเรียน!M7</f>
        <v>3</v>
      </c>
      <c r="E5" s="73" t="str">
        <f>สรุปรายชั้นเรียน!N7</f>
        <v>3</v>
      </c>
      <c r="F5" s="73" t="str">
        <f>สรุปรายชั้นเรียน!O7</f>
        <v>1</v>
      </c>
      <c r="G5" s="73" t="str">
        <f>สรุปรายชั้นเรียน!P7</f>
        <v>2</v>
      </c>
      <c r="H5" s="73" t="str">
        <f>สรุปรายชั้นเรียน!Q7</f>
        <v>3</v>
      </c>
      <c r="I5" s="73" t="str">
        <f>สรุปรายชั้นเรียน!R7</f>
        <v>ดีเยี่ยม</v>
      </c>
    </row>
    <row r="6" spans="1:9" s="44" customFormat="1" ht="18" customHeight="1" x14ac:dyDescent="0.2">
      <c r="A6" s="71">
        <f>สรุปรายชั้นเรียน!J8</f>
        <v>2</v>
      </c>
      <c r="B6" s="72" t="str">
        <f>หน้าแรก!C8</f>
        <v>เด็กชายจุธาวิทย์  กิติราช</v>
      </c>
      <c r="C6" s="71" t="str">
        <f>สรุปรายชั้นเรียน!L8</f>
        <v>1</v>
      </c>
      <c r="D6" s="71" t="str">
        <f>สรุปรายชั้นเรียน!M8</f>
        <v>1</v>
      </c>
      <c r="E6" s="71" t="str">
        <f>สรุปรายชั้นเรียน!N8</f>
        <v>1</v>
      </c>
      <c r="F6" s="71" t="str">
        <f>สรุปรายชั้นเรียน!O8</f>
        <v>1</v>
      </c>
      <c r="G6" s="71" t="str">
        <f>สรุปรายชั้นเรียน!P8</f>
        <v>1</v>
      </c>
      <c r="H6" s="71" t="str">
        <f>สรุปรายชั้นเรียน!Q8</f>
        <v>1</v>
      </c>
      <c r="I6" s="71" t="str">
        <f>สรุปรายชั้นเรียน!R8</f>
        <v>ผ่าน</v>
      </c>
    </row>
    <row r="7" spans="1:9" s="44" customFormat="1" ht="18" customHeight="1" x14ac:dyDescent="0.2">
      <c r="A7" s="71">
        <f>สรุปรายชั้นเรียน!J9</f>
        <v>3</v>
      </c>
      <c r="B7" s="72" t="str">
        <f>หน้าแรก!C9</f>
        <v>เด็กชายชัยพร  แพงจักร</v>
      </c>
      <c r="C7" s="71" t="str">
        <f>สรุปรายชั้นเรียน!L9</f>
        <v>0</v>
      </c>
      <c r="D7" s="71" t="str">
        <f>สรุปรายชั้นเรียน!M9</f>
        <v>0</v>
      </c>
      <c r="E7" s="71" t="str">
        <f>สรุปรายชั้นเรียน!N9</f>
        <v>0</v>
      </c>
      <c r="F7" s="71" t="str">
        <f>สรุปรายชั้นเรียน!O9</f>
        <v>0</v>
      </c>
      <c r="G7" s="71" t="str">
        <f>สรุปรายชั้นเรียน!P9</f>
        <v>0</v>
      </c>
      <c r="H7" s="71" t="str">
        <f>สรุปรายชั้นเรียน!Q9</f>
        <v>0</v>
      </c>
      <c r="I7" s="71" t="str">
        <f>สรุปรายชั้นเรียน!R9</f>
        <v>ไม่ผ่าน</v>
      </c>
    </row>
    <row r="8" spans="1:9" s="44" customFormat="1" ht="18" customHeight="1" x14ac:dyDescent="0.2">
      <c r="A8" s="71">
        <f>สรุปรายชั้นเรียน!J10</f>
        <v>4</v>
      </c>
      <c r="B8" s="72" t="str">
        <f>หน้าแรก!C10</f>
        <v>เด็กชายโชคชัย  โนนยาง</v>
      </c>
      <c r="C8" s="71" t="str">
        <f>สรุปรายชั้นเรียน!L10</f>
        <v>0</v>
      </c>
      <c r="D8" s="71" t="str">
        <f>สรุปรายชั้นเรียน!M10</f>
        <v>0</v>
      </c>
      <c r="E8" s="71" t="str">
        <f>สรุปรายชั้นเรียน!N10</f>
        <v>0</v>
      </c>
      <c r="F8" s="71" t="str">
        <f>สรุปรายชั้นเรียน!O10</f>
        <v>0</v>
      </c>
      <c r="G8" s="71" t="str">
        <f>สรุปรายชั้นเรียน!P10</f>
        <v>0</v>
      </c>
      <c r="H8" s="71" t="str">
        <f>สรุปรายชั้นเรียน!Q10</f>
        <v>0</v>
      </c>
      <c r="I8" s="71" t="str">
        <f>สรุปรายชั้นเรียน!R10</f>
        <v>ไม่ผ่าน</v>
      </c>
    </row>
    <row r="9" spans="1:9" s="44" customFormat="1" ht="18" customHeight="1" x14ac:dyDescent="0.2">
      <c r="A9" s="71">
        <f>สรุปรายชั้นเรียน!J11</f>
        <v>5</v>
      </c>
      <c r="B9" s="72" t="str">
        <f>หน้าแรก!C11</f>
        <v>เด็กชายทินกร  สารทอง</v>
      </c>
      <c r="C9" s="71" t="str">
        <f>สรุปรายชั้นเรียน!L11</f>
        <v>0</v>
      </c>
      <c r="D9" s="71" t="str">
        <f>สรุปรายชั้นเรียน!M11</f>
        <v>0</v>
      </c>
      <c r="E9" s="71" t="str">
        <f>สรุปรายชั้นเรียน!N11</f>
        <v>0</v>
      </c>
      <c r="F9" s="71" t="str">
        <f>สรุปรายชั้นเรียน!O11</f>
        <v>0</v>
      </c>
      <c r="G9" s="71" t="str">
        <f>สรุปรายชั้นเรียน!P11</f>
        <v>0</v>
      </c>
      <c r="H9" s="71" t="str">
        <f>สรุปรายชั้นเรียน!Q11</f>
        <v>0</v>
      </c>
      <c r="I9" s="71" t="str">
        <f>สรุปรายชั้นเรียน!R11</f>
        <v>ไม่ผ่าน</v>
      </c>
    </row>
    <row r="10" spans="1:9" s="44" customFormat="1" ht="18" customHeight="1" x14ac:dyDescent="0.2">
      <c r="A10" s="71">
        <f>สรุปรายชั้นเรียน!J12</f>
        <v>6</v>
      </c>
      <c r="B10" s="72" t="str">
        <f>หน้าแรก!C12</f>
        <v>เด็กชายนันทวัฒน์  สมจันทร์</v>
      </c>
      <c r="C10" s="71" t="str">
        <f>สรุปรายชั้นเรียน!L12</f>
        <v>0</v>
      </c>
      <c r="D10" s="71" t="str">
        <f>สรุปรายชั้นเรียน!M12</f>
        <v>0</v>
      </c>
      <c r="E10" s="71" t="str">
        <f>สรุปรายชั้นเรียน!N12</f>
        <v>0</v>
      </c>
      <c r="F10" s="71" t="str">
        <f>สรุปรายชั้นเรียน!O12</f>
        <v>0</v>
      </c>
      <c r="G10" s="71" t="str">
        <f>สรุปรายชั้นเรียน!P12</f>
        <v>0</v>
      </c>
      <c r="H10" s="71" t="str">
        <f>สรุปรายชั้นเรียน!Q12</f>
        <v>0</v>
      </c>
      <c r="I10" s="71" t="str">
        <f>สรุปรายชั้นเรียน!R12</f>
        <v>ไม่ผ่าน</v>
      </c>
    </row>
    <row r="11" spans="1:9" s="44" customFormat="1" ht="18" customHeight="1" x14ac:dyDescent="0.2">
      <c r="A11" s="71">
        <f>สรุปรายชั้นเรียน!J13</f>
        <v>7</v>
      </c>
      <c r="B11" s="72" t="str">
        <f>หน้าแรก!C13</f>
        <v>เด็กชายผดุงเดช  ศรีโยยา</v>
      </c>
      <c r="C11" s="71" t="str">
        <f>สรุปรายชั้นเรียน!L13</f>
        <v>0</v>
      </c>
      <c r="D11" s="71" t="str">
        <f>สรุปรายชั้นเรียน!M13</f>
        <v>0</v>
      </c>
      <c r="E11" s="71" t="str">
        <f>สรุปรายชั้นเรียน!N13</f>
        <v>0</v>
      </c>
      <c r="F11" s="71" t="str">
        <f>สรุปรายชั้นเรียน!O13</f>
        <v>0</v>
      </c>
      <c r="G11" s="71" t="str">
        <f>สรุปรายชั้นเรียน!P13</f>
        <v>0</v>
      </c>
      <c r="H11" s="71" t="str">
        <f>สรุปรายชั้นเรียน!Q13</f>
        <v>0</v>
      </c>
      <c r="I11" s="71" t="str">
        <f>สรุปรายชั้นเรียน!R13</f>
        <v>ไม่ผ่าน</v>
      </c>
    </row>
    <row r="12" spans="1:9" s="44" customFormat="1" ht="18" customHeight="1" x14ac:dyDescent="0.2">
      <c r="A12" s="71">
        <f>สรุปรายชั้นเรียน!J14</f>
        <v>8</v>
      </c>
      <c r="B12" s="72" t="str">
        <f>หน้าแรก!C14</f>
        <v>เด็กชายวิสุทธิพงษ์  มุลสุมาลย์</v>
      </c>
      <c r="C12" s="71" t="str">
        <f>สรุปรายชั้นเรียน!L14</f>
        <v>0</v>
      </c>
      <c r="D12" s="71" t="str">
        <f>สรุปรายชั้นเรียน!M14</f>
        <v>0</v>
      </c>
      <c r="E12" s="71" t="str">
        <f>สรุปรายชั้นเรียน!N14</f>
        <v>0</v>
      </c>
      <c r="F12" s="71" t="str">
        <f>สรุปรายชั้นเรียน!O14</f>
        <v>0</v>
      </c>
      <c r="G12" s="71" t="str">
        <f>สรุปรายชั้นเรียน!P14</f>
        <v>0</v>
      </c>
      <c r="H12" s="71" t="str">
        <f>สรุปรายชั้นเรียน!Q14</f>
        <v>0</v>
      </c>
      <c r="I12" s="71" t="str">
        <f>สรุปรายชั้นเรียน!R14</f>
        <v>ไม่ผ่าน</v>
      </c>
    </row>
    <row r="13" spans="1:9" s="44" customFormat="1" ht="18" customHeight="1" x14ac:dyDescent="0.2">
      <c r="A13" s="71">
        <f>สรุปรายชั้นเรียน!J15</f>
        <v>9</v>
      </c>
      <c r="B13" s="72" t="str">
        <f>หน้าแรก!C15</f>
        <v>เด็กชายวุฒิชัย  จำปาป่า</v>
      </c>
      <c r="C13" s="71" t="str">
        <f>สรุปรายชั้นเรียน!L15</f>
        <v>0</v>
      </c>
      <c r="D13" s="71" t="str">
        <f>สรุปรายชั้นเรียน!M15</f>
        <v>0</v>
      </c>
      <c r="E13" s="71" t="str">
        <f>สรุปรายชั้นเรียน!N15</f>
        <v>0</v>
      </c>
      <c r="F13" s="71" t="str">
        <f>สรุปรายชั้นเรียน!O15</f>
        <v>0</v>
      </c>
      <c r="G13" s="71" t="str">
        <f>สรุปรายชั้นเรียน!P15</f>
        <v>0</v>
      </c>
      <c r="H13" s="71" t="str">
        <f>สรุปรายชั้นเรียน!Q15</f>
        <v>0</v>
      </c>
      <c r="I13" s="71" t="str">
        <f>สรุปรายชั้นเรียน!R15</f>
        <v>ไม่ผ่าน</v>
      </c>
    </row>
    <row r="14" spans="1:9" s="44" customFormat="1" ht="18" customHeight="1" x14ac:dyDescent="0.2">
      <c r="A14" s="71">
        <f>สรุปรายชั้นเรียน!J16</f>
        <v>10</v>
      </c>
      <c r="B14" s="72" t="str">
        <f>หน้าแรก!C16</f>
        <v>เด็กชายศราวุธ  สุตาสุข</v>
      </c>
      <c r="C14" s="71" t="str">
        <f>สรุปรายชั้นเรียน!L16</f>
        <v>0</v>
      </c>
      <c r="D14" s="71" t="str">
        <f>สรุปรายชั้นเรียน!M16</f>
        <v>0</v>
      </c>
      <c r="E14" s="71" t="str">
        <f>สรุปรายชั้นเรียน!N16</f>
        <v>0</v>
      </c>
      <c r="F14" s="71" t="str">
        <f>สรุปรายชั้นเรียน!O16</f>
        <v>0</v>
      </c>
      <c r="G14" s="71" t="str">
        <f>สรุปรายชั้นเรียน!P16</f>
        <v>0</v>
      </c>
      <c r="H14" s="71" t="str">
        <f>สรุปรายชั้นเรียน!Q16</f>
        <v>0</v>
      </c>
      <c r="I14" s="71" t="str">
        <f>สรุปรายชั้นเรียน!R16</f>
        <v>ไม่ผ่าน</v>
      </c>
    </row>
    <row r="15" spans="1:9" s="44" customFormat="1" ht="18" customHeight="1" x14ac:dyDescent="0.2">
      <c r="A15" s="71">
        <f>สรุปรายชั้นเรียน!J17</f>
        <v>11</v>
      </c>
      <c r="B15" s="72" t="str">
        <f>หน้าแรก!C17</f>
        <v>เด็กชายอดิศร  แสงกล้า</v>
      </c>
      <c r="C15" s="71" t="str">
        <f>สรุปรายชั้นเรียน!L17</f>
        <v>0</v>
      </c>
      <c r="D15" s="71" t="str">
        <f>สรุปรายชั้นเรียน!M17</f>
        <v>0</v>
      </c>
      <c r="E15" s="71" t="str">
        <f>สรุปรายชั้นเรียน!N17</f>
        <v>0</v>
      </c>
      <c r="F15" s="71" t="str">
        <f>สรุปรายชั้นเรียน!O17</f>
        <v>0</v>
      </c>
      <c r="G15" s="71" t="str">
        <f>สรุปรายชั้นเรียน!P17</f>
        <v>0</v>
      </c>
      <c r="H15" s="71" t="str">
        <f>สรุปรายชั้นเรียน!Q17</f>
        <v>0</v>
      </c>
      <c r="I15" s="71" t="str">
        <f>สรุปรายชั้นเรียน!R17</f>
        <v>ไม่ผ่าน</v>
      </c>
    </row>
    <row r="16" spans="1:9" s="44" customFormat="1" ht="18" customHeight="1" x14ac:dyDescent="0.2">
      <c r="A16" s="71">
        <f>สรุปรายชั้นเรียน!J18</f>
        <v>12</v>
      </c>
      <c r="B16" s="72" t="str">
        <f>หน้าแรก!C18</f>
        <v>เด็กหญิงจิรภิญญา  คุ้มครอง</v>
      </c>
      <c r="C16" s="71" t="str">
        <f>สรุปรายชั้นเรียน!L18</f>
        <v>0</v>
      </c>
      <c r="D16" s="71" t="str">
        <f>สรุปรายชั้นเรียน!M18</f>
        <v>0</v>
      </c>
      <c r="E16" s="71" t="str">
        <f>สรุปรายชั้นเรียน!N18</f>
        <v>0</v>
      </c>
      <c r="F16" s="71" t="str">
        <f>สรุปรายชั้นเรียน!O18</f>
        <v>0</v>
      </c>
      <c r="G16" s="71" t="str">
        <f>สรุปรายชั้นเรียน!P18</f>
        <v>0</v>
      </c>
      <c r="H16" s="71" t="str">
        <f>สรุปรายชั้นเรียน!Q18</f>
        <v>0</v>
      </c>
      <c r="I16" s="71" t="str">
        <f>สรุปรายชั้นเรียน!R18</f>
        <v>ไม่ผ่าน</v>
      </c>
    </row>
    <row r="17" spans="1:9" s="44" customFormat="1" ht="18" customHeight="1" x14ac:dyDescent="0.2">
      <c r="A17" s="71">
        <f>สรุปรายชั้นเรียน!J19</f>
        <v>13</v>
      </c>
      <c r="B17" s="72" t="str">
        <f>หน้าแรก!C19</f>
        <v>เด็กหญิงฐิตารีย์  งามพันธ์</v>
      </c>
      <c r="C17" s="71" t="str">
        <f>สรุปรายชั้นเรียน!L19</f>
        <v>0</v>
      </c>
      <c r="D17" s="71" t="str">
        <f>สรุปรายชั้นเรียน!M19</f>
        <v>0</v>
      </c>
      <c r="E17" s="71" t="str">
        <f>สรุปรายชั้นเรียน!N19</f>
        <v>0</v>
      </c>
      <c r="F17" s="71" t="str">
        <f>สรุปรายชั้นเรียน!O19</f>
        <v>0</v>
      </c>
      <c r="G17" s="71" t="str">
        <f>สรุปรายชั้นเรียน!P19</f>
        <v>0</v>
      </c>
      <c r="H17" s="71" t="str">
        <f>สรุปรายชั้นเรียน!Q19</f>
        <v>0</v>
      </c>
      <c r="I17" s="71" t="str">
        <f>สรุปรายชั้นเรียน!R19</f>
        <v>ไม่ผ่าน</v>
      </c>
    </row>
    <row r="18" spans="1:9" s="44" customFormat="1" ht="18" customHeight="1" x14ac:dyDescent="0.2">
      <c r="A18" s="71">
        <f>สรุปรายชั้นเรียน!J20</f>
        <v>14</v>
      </c>
      <c r="B18" s="72" t="str">
        <f>หน้าแรก!C20</f>
        <v>เด็กหญิงธิดารัตน์  ทวีดี</v>
      </c>
      <c r="C18" s="71" t="str">
        <f>สรุปรายชั้นเรียน!L20</f>
        <v>0</v>
      </c>
      <c r="D18" s="71" t="str">
        <f>สรุปรายชั้นเรียน!M20</f>
        <v>0</v>
      </c>
      <c r="E18" s="71" t="str">
        <f>สรุปรายชั้นเรียน!N20</f>
        <v>0</v>
      </c>
      <c r="F18" s="71" t="str">
        <f>สรุปรายชั้นเรียน!O20</f>
        <v>0</v>
      </c>
      <c r="G18" s="71" t="str">
        <f>สรุปรายชั้นเรียน!P20</f>
        <v>0</v>
      </c>
      <c r="H18" s="71" t="str">
        <f>สรุปรายชั้นเรียน!Q20</f>
        <v>0</v>
      </c>
      <c r="I18" s="71" t="str">
        <f>สรุปรายชั้นเรียน!R20</f>
        <v>ไม่ผ่าน</v>
      </c>
    </row>
    <row r="19" spans="1:9" s="44" customFormat="1" ht="18" customHeight="1" x14ac:dyDescent="0.2">
      <c r="A19" s="71">
        <f>สรุปรายชั้นเรียน!J21</f>
        <v>15</v>
      </c>
      <c r="B19" s="72" t="str">
        <f>หน้าแรก!C21</f>
        <v>เด็กหญิงธิวรรณดา  จันทน์เทศ</v>
      </c>
      <c r="C19" s="71" t="str">
        <f>สรุปรายชั้นเรียน!L21</f>
        <v>0</v>
      </c>
      <c r="D19" s="71" t="str">
        <f>สรุปรายชั้นเรียน!M21</f>
        <v>0</v>
      </c>
      <c r="E19" s="71" t="str">
        <f>สรุปรายชั้นเรียน!N21</f>
        <v>0</v>
      </c>
      <c r="F19" s="71" t="str">
        <f>สรุปรายชั้นเรียน!O21</f>
        <v>0</v>
      </c>
      <c r="G19" s="71" t="str">
        <f>สรุปรายชั้นเรียน!P21</f>
        <v>0</v>
      </c>
      <c r="H19" s="71" t="str">
        <f>สรุปรายชั้นเรียน!Q21</f>
        <v>0</v>
      </c>
      <c r="I19" s="71" t="str">
        <f>สรุปรายชั้นเรียน!R21</f>
        <v>ไม่ผ่าน</v>
      </c>
    </row>
    <row r="20" spans="1:9" s="44" customFormat="1" ht="18" customHeight="1" x14ac:dyDescent="0.2">
      <c r="A20" s="71">
        <f>สรุปรายชั้นเรียน!J22</f>
        <v>16</v>
      </c>
      <c r="B20" s="72" t="str">
        <f>หน้าแรก!C22</f>
        <v>เด็กหญิงนิภาพร  วงศ์พุทธะ</v>
      </c>
      <c r="C20" s="71" t="str">
        <f>สรุปรายชั้นเรียน!L22</f>
        <v>0</v>
      </c>
      <c r="D20" s="71" t="str">
        <f>สรุปรายชั้นเรียน!M22</f>
        <v>0</v>
      </c>
      <c r="E20" s="71" t="str">
        <f>สรุปรายชั้นเรียน!N22</f>
        <v>0</v>
      </c>
      <c r="F20" s="71" t="str">
        <f>สรุปรายชั้นเรียน!O22</f>
        <v>0</v>
      </c>
      <c r="G20" s="71" t="str">
        <f>สรุปรายชั้นเรียน!P22</f>
        <v>0</v>
      </c>
      <c r="H20" s="71" t="str">
        <f>สรุปรายชั้นเรียน!Q22</f>
        <v>0</v>
      </c>
      <c r="I20" s="71" t="str">
        <f>สรุปรายชั้นเรียน!R22</f>
        <v>ไม่ผ่าน</v>
      </c>
    </row>
    <row r="21" spans="1:9" s="44" customFormat="1" ht="18" customHeight="1" x14ac:dyDescent="0.2">
      <c r="A21" s="71">
        <f>สรุปรายชั้นเรียน!J23</f>
        <v>17</v>
      </c>
      <c r="B21" s="72" t="str">
        <f>หน้าแรก!C23</f>
        <v>เด็กหญิงมณศิกาญจน  เหล่าภา</v>
      </c>
      <c r="C21" s="71" t="str">
        <f>สรุปรายชั้นเรียน!L23</f>
        <v>0</v>
      </c>
      <c r="D21" s="71" t="str">
        <f>สรุปรายชั้นเรียน!M23</f>
        <v>0</v>
      </c>
      <c r="E21" s="71" t="str">
        <f>สรุปรายชั้นเรียน!N23</f>
        <v>0</v>
      </c>
      <c r="F21" s="71" t="str">
        <f>สรุปรายชั้นเรียน!O23</f>
        <v>0</v>
      </c>
      <c r="G21" s="71" t="str">
        <f>สรุปรายชั้นเรียน!P23</f>
        <v>0</v>
      </c>
      <c r="H21" s="71" t="str">
        <f>สรุปรายชั้นเรียน!Q23</f>
        <v>0</v>
      </c>
      <c r="I21" s="71" t="str">
        <f>สรุปรายชั้นเรียน!R23</f>
        <v>ไม่ผ่าน</v>
      </c>
    </row>
    <row r="22" spans="1:9" s="44" customFormat="1" ht="18" customHeight="1" x14ac:dyDescent="0.2">
      <c r="A22" s="71">
        <f>สรุปรายชั้นเรียน!J24</f>
        <v>18</v>
      </c>
      <c r="B22" s="72" t="str">
        <f>หน้าแรก!C24</f>
        <v>เด็กหญิงมุฑิตา  วีระศิริ</v>
      </c>
      <c r="C22" s="71" t="str">
        <f>สรุปรายชั้นเรียน!L24</f>
        <v>0</v>
      </c>
      <c r="D22" s="71" t="str">
        <f>สรุปรายชั้นเรียน!M24</f>
        <v>0</v>
      </c>
      <c r="E22" s="71" t="str">
        <f>สรุปรายชั้นเรียน!N24</f>
        <v>0</v>
      </c>
      <c r="F22" s="71" t="str">
        <f>สรุปรายชั้นเรียน!O24</f>
        <v>0</v>
      </c>
      <c r="G22" s="71" t="str">
        <f>สรุปรายชั้นเรียน!P24</f>
        <v>0</v>
      </c>
      <c r="H22" s="71" t="str">
        <f>สรุปรายชั้นเรียน!Q24</f>
        <v>0</v>
      </c>
      <c r="I22" s="71" t="str">
        <f>สรุปรายชั้นเรียน!R24</f>
        <v>ไม่ผ่าน</v>
      </c>
    </row>
    <row r="23" spans="1:9" s="44" customFormat="1" ht="18" customHeight="1" x14ac:dyDescent="0.2">
      <c r="A23" s="71">
        <f>สรุปรายชั้นเรียน!J25</f>
        <v>19</v>
      </c>
      <c r="B23" s="72" t="str">
        <f>หน้าแรก!C25</f>
        <v>เด็กหญิงรลิสรา  จันทะเส</v>
      </c>
      <c r="C23" s="71" t="str">
        <f>สรุปรายชั้นเรียน!L25</f>
        <v>0</v>
      </c>
      <c r="D23" s="71" t="str">
        <f>สรุปรายชั้นเรียน!M25</f>
        <v>0</v>
      </c>
      <c r="E23" s="71" t="str">
        <f>สรุปรายชั้นเรียน!N25</f>
        <v>0</v>
      </c>
      <c r="F23" s="71" t="str">
        <f>สรุปรายชั้นเรียน!O25</f>
        <v>0</v>
      </c>
      <c r="G23" s="71" t="str">
        <f>สรุปรายชั้นเรียน!P25</f>
        <v>0</v>
      </c>
      <c r="H23" s="71" t="str">
        <f>สรุปรายชั้นเรียน!Q25</f>
        <v>0</v>
      </c>
      <c r="I23" s="71" t="str">
        <f>สรุปรายชั้นเรียน!R25</f>
        <v>ไม่ผ่าน</v>
      </c>
    </row>
    <row r="24" spans="1:9" s="44" customFormat="1" ht="18" customHeight="1" x14ac:dyDescent="0.2">
      <c r="A24" s="71">
        <f>สรุปรายชั้นเรียน!J26</f>
        <v>20</v>
      </c>
      <c r="B24" s="72" t="str">
        <f>หน้าแรก!C26</f>
        <v>เด็กหญิงศรีประวรรณ  หาญจันทร์</v>
      </c>
      <c r="C24" s="71" t="str">
        <f>สรุปรายชั้นเรียน!L26</f>
        <v>0</v>
      </c>
      <c r="D24" s="71" t="str">
        <f>สรุปรายชั้นเรียน!M26</f>
        <v>0</v>
      </c>
      <c r="E24" s="71" t="str">
        <f>สรุปรายชั้นเรียน!N26</f>
        <v>0</v>
      </c>
      <c r="F24" s="71" t="str">
        <f>สรุปรายชั้นเรียน!O26</f>
        <v>0</v>
      </c>
      <c r="G24" s="71" t="str">
        <f>สรุปรายชั้นเรียน!P26</f>
        <v>0</v>
      </c>
      <c r="H24" s="71" t="str">
        <f>สรุปรายชั้นเรียน!Q26</f>
        <v>0</v>
      </c>
      <c r="I24" s="71" t="str">
        <f>สรุปรายชั้นเรียน!R26</f>
        <v>ไม่ผ่าน</v>
      </c>
    </row>
    <row r="25" spans="1:9" s="44" customFormat="1" ht="18" customHeight="1" x14ac:dyDescent="0.2">
      <c r="A25" s="71">
        <f>สรุปรายชั้นเรียน!J27</f>
        <v>21</v>
      </c>
      <c r="B25" s="72" t="str">
        <f>หน้าแรก!C27</f>
        <v>เด็กหญิงศุภสุดา  ดาทวี</v>
      </c>
      <c r="C25" s="71" t="str">
        <f>สรุปรายชั้นเรียน!L27</f>
        <v>0</v>
      </c>
      <c r="D25" s="71" t="str">
        <f>สรุปรายชั้นเรียน!M27</f>
        <v>0</v>
      </c>
      <c r="E25" s="71" t="str">
        <f>สรุปรายชั้นเรียน!N27</f>
        <v>0</v>
      </c>
      <c r="F25" s="71" t="str">
        <f>สรุปรายชั้นเรียน!O27</f>
        <v>0</v>
      </c>
      <c r="G25" s="71" t="str">
        <f>สรุปรายชั้นเรียน!P27</f>
        <v>0</v>
      </c>
      <c r="H25" s="71" t="str">
        <f>สรุปรายชั้นเรียน!Q27</f>
        <v>0</v>
      </c>
      <c r="I25" s="71" t="str">
        <f>สรุปรายชั้นเรียน!R27</f>
        <v>ไม่ผ่าน</v>
      </c>
    </row>
    <row r="26" spans="1:9" s="44" customFormat="1" ht="18" customHeight="1" x14ac:dyDescent="0.2">
      <c r="A26" s="71">
        <f>สรุปรายชั้นเรียน!J28</f>
        <v>22</v>
      </c>
      <c r="B26" s="72" t="str">
        <f>หน้าแรก!C28</f>
        <v>เด็กหญิงสุนิตา  สุโกพันธ์</v>
      </c>
      <c r="C26" s="71" t="str">
        <f>สรุปรายชั้นเรียน!L28</f>
        <v>0</v>
      </c>
      <c r="D26" s="71" t="str">
        <f>สรุปรายชั้นเรียน!M28</f>
        <v>0</v>
      </c>
      <c r="E26" s="71" t="str">
        <f>สรุปรายชั้นเรียน!N28</f>
        <v>0</v>
      </c>
      <c r="F26" s="71" t="str">
        <f>สรุปรายชั้นเรียน!O28</f>
        <v>0</v>
      </c>
      <c r="G26" s="71" t="str">
        <f>สรุปรายชั้นเรียน!P28</f>
        <v>0</v>
      </c>
      <c r="H26" s="71" t="str">
        <f>สรุปรายชั้นเรียน!Q28</f>
        <v>0</v>
      </c>
      <c r="I26" s="71" t="str">
        <f>สรุปรายชั้นเรียน!R28</f>
        <v>ไม่ผ่าน</v>
      </c>
    </row>
    <row r="27" spans="1:9" s="44" customFormat="1" ht="18" customHeight="1" x14ac:dyDescent="0.2">
      <c r="A27" s="71">
        <f>สรุปรายชั้นเรียน!J29</f>
        <v>23</v>
      </c>
      <c r="B27" s="72" t="str">
        <f>หน้าแรก!C29</f>
        <v>เด็กหญิงนัฐลดาภรณ์  วิไลพันธ์</v>
      </c>
      <c r="C27" s="71" t="str">
        <f>สรุปรายชั้นเรียน!L29</f>
        <v>0</v>
      </c>
      <c r="D27" s="71" t="str">
        <f>สรุปรายชั้นเรียน!M29</f>
        <v>0</v>
      </c>
      <c r="E27" s="71" t="str">
        <f>สรุปรายชั้นเรียน!N29</f>
        <v>0</v>
      </c>
      <c r="F27" s="71" t="str">
        <f>สรุปรายชั้นเรียน!O29</f>
        <v>0</v>
      </c>
      <c r="G27" s="71" t="str">
        <f>สรุปรายชั้นเรียน!P29</f>
        <v>0</v>
      </c>
      <c r="H27" s="71" t="str">
        <f>สรุปรายชั้นเรียน!Q29</f>
        <v>0</v>
      </c>
      <c r="I27" s="71" t="str">
        <f>สรุปรายชั้นเรียน!R29</f>
        <v>ไม่ผ่าน</v>
      </c>
    </row>
    <row r="28" spans="1:9" s="44" customFormat="1" ht="18" customHeight="1" x14ac:dyDescent="0.2">
      <c r="A28" s="71">
        <f>สรุปรายชั้นเรียน!J30</f>
        <v>24</v>
      </c>
      <c r="B28" s="72" t="str">
        <f>หน้าแรก!C30</f>
        <v>เด็กชายอาทิตย์  หงษ์สามารถ</v>
      </c>
      <c r="C28" s="71" t="str">
        <f>สรุปรายชั้นเรียน!L30</f>
        <v>0</v>
      </c>
      <c r="D28" s="71" t="str">
        <f>สรุปรายชั้นเรียน!M30</f>
        <v>0</v>
      </c>
      <c r="E28" s="71" t="str">
        <f>สรุปรายชั้นเรียน!N30</f>
        <v>0</v>
      </c>
      <c r="F28" s="71" t="str">
        <f>สรุปรายชั้นเรียน!O30</f>
        <v>0</v>
      </c>
      <c r="G28" s="71" t="str">
        <f>สรุปรายชั้นเรียน!P30</f>
        <v>0</v>
      </c>
      <c r="H28" s="71" t="str">
        <f>สรุปรายชั้นเรียน!Q30</f>
        <v>0</v>
      </c>
      <c r="I28" s="71" t="str">
        <f>สรุปรายชั้นเรียน!R30</f>
        <v>ไม่ผ่าน</v>
      </c>
    </row>
  </sheetData>
  <sheetProtection password="9F5A" sheet="1" objects="1" scenarios="1"/>
  <mergeCells count="7">
    <mergeCell ref="A1:A4"/>
    <mergeCell ref="B1:B4"/>
    <mergeCell ref="C1:G1"/>
    <mergeCell ref="H1:H4"/>
    <mergeCell ref="I1:I4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32"/>
  <sheetViews>
    <sheetView view="pageBreakPreview" topLeftCell="A13" zoomScaleSheetLayoutView="100" workbookViewId="0">
      <selection activeCell="E21" sqref="E21"/>
    </sheetView>
  </sheetViews>
  <sheetFormatPr defaultRowHeight="14.25" x14ac:dyDescent="0.2"/>
  <cols>
    <col min="1" max="1" width="6.125" customWidth="1"/>
    <col min="2" max="2" width="26.125" customWidth="1"/>
    <col min="3" max="3" width="6.625" customWidth="1"/>
    <col min="4" max="4" width="6.875" customWidth="1"/>
    <col min="5" max="5" width="7.75" customWidth="1"/>
    <col min="6" max="6" width="6.625" customWidth="1"/>
    <col min="7" max="7" width="7.375" customWidth="1"/>
    <col min="8" max="8" width="6.75" customWidth="1"/>
    <col min="9" max="9" width="7.25" customWidth="1"/>
    <col min="10" max="10" width="6.125" customWidth="1"/>
    <col min="11" max="11" width="23.5" customWidth="1"/>
    <col min="12" max="12" width="7.75" customWidth="1"/>
    <col min="13" max="13" width="8" customWidth="1"/>
    <col min="14" max="14" width="8.125" customWidth="1"/>
    <col min="15" max="15" width="6.875" customWidth="1"/>
    <col min="16" max="16" width="7.5" customWidth="1"/>
    <col min="17" max="17" width="6.625" customWidth="1"/>
    <col min="18" max="18" width="7.5" customWidth="1"/>
    <col min="19" max="19" width="6" customWidth="1"/>
    <col min="20" max="20" width="25.625" customWidth="1"/>
    <col min="21" max="21" width="6.125" customWidth="1"/>
    <col min="22" max="22" width="6.375" customWidth="1"/>
    <col min="23" max="23" width="6.625" customWidth="1"/>
    <col min="24" max="24" width="8" customWidth="1"/>
    <col min="25" max="25" width="7.5" customWidth="1"/>
    <col min="26" max="26" width="7.625" customWidth="1"/>
    <col min="27" max="27" width="8" customWidth="1"/>
    <col min="28" max="28" width="6.125" customWidth="1"/>
    <col min="29" max="29" width="25.125" customWidth="1"/>
    <col min="30" max="30" width="5.625" customWidth="1"/>
    <col min="31" max="31" width="6" customWidth="1"/>
    <col min="32" max="32" width="5.75" customWidth="1"/>
    <col min="33" max="33" width="5.375" customWidth="1"/>
    <col min="34" max="34" width="8" customWidth="1"/>
    <col min="37" max="37" width="6.125" customWidth="1"/>
    <col min="38" max="38" width="26" customWidth="1"/>
    <col min="39" max="39" width="6" customWidth="1"/>
    <col min="40" max="42" width="6.5" customWidth="1"/>
    <col min="43" max="43" width="6.75" customWidth="1"/>
    <col min="44" max="44" width="8.375" customWidth="1"/>
  </cols>
  <sheetData>
    <row r="1" spans="1:45" s="43" customFormat="1" ht="20.100000000000001" customHeight="1" x14ac:dyDescent="0.2">
      <c r="A1" s="121" t="s">
        <v>69</v>
      </c>
      <c r="B1" s="121"/>
      <c r="C1" s="121"/>
      <c r="D1" s="121"/>
      <c r="E1" s="121"/>
      <c r="F1" s="121"/>
      <c r="G1" s="121"/>
      <c r="H1" s="121"/>
      <c r="I1" s="121"/>
      <c r="J1" s="121" t="s">
        <v>69</v>
      </c>
      <c r="K1" s="121"/>
      <c r="L1" s="121"/>
      <c r="M1" s="121"/>
      <c r="N1" s="121"/>
      <c r="O1" s="121"/>
      <c r="P1" s="121"/>
      <c r="Q1" s="121"/>
      <c r="R1" s="121"/>
      <c r="S1" s="121" t="s">
        <v>69</v>
      </c>
      <c r="T1" s="121"/>
      <c r="U1" s="121"/>
      <c r="V1" s="121"/>
      <c r="W1" s="121"/>
      <c r="X1" s="121"/>
      <c r="Y1" s="121"/>
      <c r="Z1" s="121"/>
      <c r="AA1" s="121"/>
      <c r="AB1" s="121" t="s">
        <v>69</v>
      </c>
      <c r="AC1" s="121"/>
      <c r="AD1" s="121"/>
      <c r="AE1" s="121"/>
      <c r="AF1" s="121"/>
      <c r="AG1" s="121"/>
      <c r="AH1" s="121"/>
      <c r="AI1" s="121"/>
      <c r="AJ1" s="121"/>
      <c r="AK1" s="121" t="s">
        <v>69</v>
      </c>
      <c r="AL1" s="121"/>
      <c r="AM1" s="121"/>
      <c r="AN1" s="121"/>
      <c r="AO1" s="121"/>
      <c r="AP1" s="121"/>
      <c r="AQ1" s="121"/>
      <c r="AR1" s="121"/>
      <c r="AS1" s="121"/>
    </row>
    <row r="2" spans="1:45" s="43" customFormat="1" ht="20.100000000000001" customHeight="1" x14ac:dyDescent="0.2">
      <c r="A2" s="42" t="s">
        <v>1</v>
      </c>
      <c r="B2" s="14" t="str">
        <f>หน้าแรก!$C$1</f>
        <v>คณิตศาสตร์</v>
      </c>
      <c r="C2" s="42"/>
      <c r="D2" s="42" t="s">
        <v>2</v>
      </c>
      <c r="E2" s="14" t="str">
        <f>หน้าแรก!$C$2</f>
        <v>ค21101</v>
      </c>
      <c r="F2" s="42" t="s">
        <v>3</v>
      </c>
      <c r="H2" s="16" t="str">
        <f>หน้าแรก!$C$3</f>
        <v>1/4</v>
      </c>
      <c r="I2" s="13">
        <f>หน้าแรก!$B$5</f>
        <v>24</v>
      </c>
      <c r="J2" s="42" t="s">
        <v>1</v>
      </c>
      <c r="K2" s="14" t="str">
        <f>หน้าแรก!$C$1</f>
        <v>คณิตศาสตร์</v>
      </c>
      <c r="L2" s="42"/>
      <c r="M2" s="42" t="s">
        <v>2</v>
      </c>
      <c r="N2" s="14" t="str">
        <f>หน้าแรก!$C$2</f>
        <v>ค21101</v>
      </c>
      <c r="O2" s="42" t="s">
        <v>3</v>
      </c>
      <c r="Q2" s="16" t="str">
        <f>หน้าแรก!$C$3</f>
        <v>1/4</v>
      </c>
      <c r="R2" s="13">
        <f>หน้าแรก!$B$5</f>
        <v>24</v>
      </c>
      <c r="S2" s="42" t="s">
        <v>1</v>
      </c>
      <c r="T2" s="14" t="str">
        <f>หน้าแรก!$C$1</f>
        <v>คณิตศาสตร์</v>
      </c>
      <c r="U2" s="42"/>
      <c r="V2" s="42" t="s">
        <v>2</v>
      </c>
      <c r="W2" s="14" t="str">
        <f>หน้าแรก!$C$2</f>
        <v>ค21101</v>
      </c>
      <c r="X2" s="42" t="s">
        <v>3</v>
      </c>
      <c r="Z2" s="16" t="str">
        <f>หน้าแรก!$C$3</f>
        <v>1/4</v>
      </c>
      <c r="AA2" s="13">
        <f>หน้าแรก!$B$5</f>
        <v>24</v>
      </c>
      <c r="AB2" s="42" t="s">
        <v>1</v>
      </c>
      <c r="AC2" s="14" t="str">
        <f>หน้าแรก!$C$1</f>
        <v>คณิตศาสตร์</v>
      </c>
      <c r="AD2" s="42"/>
      <c r="AE2" s="42" t="s">
        <v>2</v>
      </c>
      <c r="AF2" s="14" t="str">
        <f>หน้าแรก!$C$2</f>
        <v>ค21101</v>
      </c>
      <c r="AG2" s="42" t="s">
        <v>3</v>
      </c>
      <c r="AI2" s="16" t="str">
        <f>หน้าแรก!$C$3</f>
        <v>1/4</v>
      </c>
      <c r="AJ2" s="13">
        <f>หน้าแรก!$B$5</f>
        <v>24</v>
      </c>
      <c r="AK2" s="42" t="s">
        <v>1</v>
      </c>
      <c r="AL2" s="14" t="str">
        <f>หน้าแรก!$C$1</f>
        <v>คณิตศาสตร์</v>
      </c>
      <c r="AM2" s="42"/>
      <c r="AN2" s="42" t="s">
        <v>2</v>
      </c>
      <c r="AO2" s="14" t="str">
        <f>หน้าแรก!$C$2</f>
        <v>ค21101</v>
      </c>
      <c r="AP2" s="42" t="s">
        <v>3</v>
      </c>
      <c r="AR2" s="16" t="str">
        <f>หน้าแรก!$C$3</f>
        <v>1/4</v>
      </c>
      <c r="AS2" s="13">
        <f>หน้าแรก!$B$5</f>
        <v>24</v>
      </c>
    </row>
    <row r="3" spans="1:45" s="43" customFormat="1" ht="20.100000000000001" customHeight="1" thickBot="1" x14ac:dyDescent="0.25">
      <c r="A3" s="42" t="s">
        <v>70</v>
      </c>
      <c r="B3" s="42"/>
      <c r="C3" s="42"/>
      <c r="D3" s="42"/>
      <c r="E3" s="42"/>
      <c r="F3" s="42"/>
      <c r="G3" s="42"/>
      <c r="H3" s="42"/>
      <c r="I3" s="42"/>
      <c r="J3" s="42" t="s">
        <v>81</v>
      </c>
      <c r="K3" s="42"/>
      <c r="L3" s="42"/>
      <c r="M3" s="42"/>
      <c r="N3" s="42"/>
      <c r="O3" s="42"/>
      <c r="P3" s="42"/>
      <c r="Q3" s="42"/>
      <c r="R3" s="42"/>
      <c r="S3" s="42" t="s">
        <v>88</v>
      </c>
      <c r="T3" s="42"/>
      <c r="U3" s="42"/>
      <c r="V3" s="42"/>
      <c r="W3" s="42"/>
      <c r="X3" s="42"/>
      <c r="Y3" s="42"/>
      <c r="Z3" s="42"/>
      <c r="AA3" s="42"/>
      <c r="AB3" s="42" t="s">
        <v>95</v>
      </c>
      <c r="AC3" s="42"/>
      <c r="AD3" s="42"/>
      <c r="AE3" s="42"/>
      <c r="AF3" s="42"/>
      <c r="AG3" s="42"/>
      <c r="AH3" s="42"/>
      <c r="AI3" s="42"/>
      <c r="AJ3" s="42"/>
      <c r="AK3" s="42" t="s">
        <v>102</v>
      </c>
      <c r="AL3" s="42"/>
      <c r="AM3" s="42"/>
      <c r="AN3" s="42"/>
      <c r="AO3" s="42"/>
      <c r="AP3" s="42"/>
      <c r="AQ3" s="42"/>
      <c r="AR3" s="42"/>
      <c r="AS3" s="42"/>
    </row>
    <row r="4" spans="1:45" s="44" customFormat="1" ht="20.100000000000001" customHeight="1" x14ac:dyDescent="0.2">
      <c r="A4" s="118" t="s">
        <v>8</v>
      </c>
      <c r="B4" s="110" t="s">
        <v>9</v>
      </c>
      <c r="C4" s="110" t="s">
        <v>71</v>
      </c>
      <c r="D4" s="110"/>
      <c r="E4" s="110"/>
      <c r="F4" s="110"/>
      <c r="G4" s="110"/>
      <c r="H4" s="110" t="s">
        <v>12</v>
      </c>
      <c r="I4" s="161" t="s">
        <v>77</v>
      </c>
      <c r="J4" s="118" t="s">
        <v>8</v>
      </c>
      <c r="K4" s="110" t="s">
        <v>9</v>
      </c>
      <c r="L4" s="110" t="s">
        <v>82</v>
      </c>
      <c r="M4" s="110"/>
      <c r="N4" s="110"/>
      <c r="O4" s="110"/>
      <c r="P4" s="110"/>
      <c r="Q4" s="110" t="s">
        <v>12</v>
      </c>
      <c r="R4" s="161" t="s">
        <v>77</v>
      </c>
      <c r="S4" s="118" t="s">
        <v>8</v>
      </c>
      <c r="T4" s="110" t="s">
        <v>9</v>
      </c>
      <c r="U4" s="110" t="s">
        <v>94</v>
      </c>
      <c r="V4" s="110"/>
      <c r="W4" s="110"/>
      <c r="X4" s="110"/>
      <c r="Y4" s="110"/>
      <c r="Z4" s="110" t="s">
        <v>12</v>
      </c>
      <c r="AA4" s="161" t="s">
        <v>77</v>
      </c>
      <c r="AB4" s="118" t="s">
        <v>8</v>
      </c>
      <c r="AC4" s="110" t="s">
        <v>9</v>
      </c>
      <c r="AD4" s="110" t="s">
        <v>96</v>
      </c>
      <c r="AE4" s="110"/>
      <c r="AF4" s="110"/>
      <c r="AG4" s="110"/>
      <c r="AH4" s="110"/>
      <c r="AI4" s="110" t="s">
        <v>12</v>
      </c>
      <c r="AJ4" s="161" t="s">
        <v>77</v>
      </c>
      <c r="AK4" s="118" t="s">
        <v>8</v>
      </c>
      <c r="AL4" s="110" t="s">
        <v>9</v>
      </c>
      <c r="AM4" s="110" t="s">
        <v>103</v>
      </c>
      <c r="AN4" s="110"/>
      <c r="AO4" s="110"/>
      <c r="AP4" s="110"/>
      <c r="AQ4" s="110"/>
      <c r="AR4" s="110" t="s">
        <v>12</v>
      </c>
      <c r="AS4" s="161" t="s">
        <v>77</v>
      </c>
    </row>
    <row r="5" spans="1:45" s="44" customFormat="1" ht="192" customHeight="1" x14ac:dyDescent="0.2">
      <c r="A5" s="119"/>
      <c r="B5" s="111"/>
      <c r="C5" s="49" t="s">
        <v>72</v>
      </c>
      <c r="D5" s="49" t="s">
        <v>73</v>
      </c>
      <c r="E5" s="49" t="s">
        <v>74</v>
      </c>
      <c r="F5" s="49" t="s">
        <v>75</v>
      </c>
      <c r="G5" s="49" t="s">
        <v>76</v>
      </c>
      <c r="H5" s="111"/>
      <c r="I5" s="162"/>
      <c r="J5" s="119"/>
      <c r="K5" s="111"/>
      <c r="L5" s="49" t="s">
        <v>83</v>
      </c>
      <c r="M5" s="49" t="s">
        <v>84</v>
      </c>
      <c r="N5" s="49" t="s">
        <v>85</v>
      </c>
      <c r="O5" s="49" t="s">
        <v>86</v>
      </c>
      <c r="P5" s="49" t="s">
        <v>87</v>
      </c>
      <c r="Q5" s="111"/>
      <c r="R5" s="162"/>
      <c r="S5" s="119"/>
      <c r="T5" s="111"/>
      <c r="U5" s="49" t="s">
        <v>89</v>
      </c>
      <c r="V5" s="49" t="s">
        <v>90</v>
      </c>
      <c r="W5" s="49" t="s">
        <v>91</v>
      </c>
      <c r="X5" s="49" t="s">
        <v>92</v>
      </c>
      <c r="Y5" s="47" t="s">
        <v>93</v>
      </c>
      <c r="Z5" s="111"/>
      <c r="AA5" s="162"/>
      <c r="AB5" s="119"/>
      <c r="AC5" s="111"/>
      <c r="AD5" s="49" t="s">
        <v>97</v>
      </c>
      <c r="AE5" s="49" t="s">
        <v>98</v>
      </c>
      <c r="AF5" s="49" t="s">
        <v>99</v>
      </c>
      <c r="AG5" s="49" t="s">
        <v>100</v>
      </c>
      <c r="AH5" s="49" t="s">
        <v>101</v>
      </c>
      <c r="AI5" s="111"/>
      <c r="AJ5" s="162"/>
      <c r="AK5" s="119"/>
      <c r="AL5" s="111"/>
      <c r="AM5" s="49" t="s">
        <v>104</v>
      </c>
      <c r="AN5" s="49" t="s">
        <v>105</v>
      </c>
      <c r="AO5" s="49" t="s">
        <v>106</v>
      </c>
      <c r="AP5" s="49" t="s">
        <v>107</v>
      </c>
      <c r="AQ5" s="49" t="s">
        <v>108</v>
      </c>
      <c r="AR5" s="111"/>
      <c r="AS5" s="162"/>
    </row>
    <row r="6" spans="1:45" s="44" customFormat="1" ht="19.5" customHeight="1" thickBot="1" x14ac:dyDescent="0.25">
      <c r="A6" s="120"/>
      <c r="B6" s="112"/>
      <c r="C6" s="33">
        <v>3</v>
      </c>
      <c r="D6" s="33">
        <v>3</v>
      </c>
      <c r="E6" s="33">
        <v>3</v>
      </c>
      <c r="F6" s="33">
        <v>3</v>
      </c>
      <c r="G6" s="33">
        <v>3</v>
      </c>
      <c r="H6" s="33">
        <v>15</v>
      </c>
      <c r="I6" s="163"/>
      <c r="J6" s="120"/>
      <c r="K6" s="112"/>
      <c r="L6" s="33">
        <v>3</v>
      </c>
      <c r="M6" s="33">
        <v>3</v>
      </c>
      <c r="N6" s="33">
        <v>3</v>
      </c>
      <c r="O6" s="33">
        <v>3</v>
      </c>
      <c r="P6" s="33">
        <v>3</v>
      </c>
      <c r="Q6" s="33">
        <v>15</v>
      </c>
      <c r="R6" s="163"/>
      <c r="S6" s="120"/>
      <c r="T6" s="112"/>
      <c r="U6" s="33">
        <v>3</v>
      </c>
      <c r="V6" s="33">
        <v>3</v>
      </c>
      <c r="W6" s="33">
        <v>3</v>
      </c>
      <c r="X6" s="33">
        <v>3</v>
      </c>
      <c r="Y6" s="33">
        <v>3</v>
      </c>
      <c r="Z6" s="33">
        <v>15</v>
      </c>
      <c r="AA6" s="163"/>
      <c r="AB6" s="120"/>
      <c r="AC6" s="112"/>
      <c r="AD6" s="33">
        <v>3</v>
      </c>
      <c r="AE6" s="33">
        <v>3</v>
      </c>
      <c r="AF6" s="33">
        <v>3</v>
      </c>
      <c r="AG6" s="33">
        <v>3</v>
      </c>
      <c r="AH6" s="33">
        <v>3</v>
      </c>
      <c r="AI6" s="33">
        <v>15</v>
      </c>
      <c r="AJ6" s="163"/>
      <c r="AK6" s="120"/>
      <c r="AL6" s="112"/>
      <c r="AM6" s="33">
        <v>3</v>
      </c>
      <c r="AN6" s="33">
        <v>3</v>
      </c>
      <c r="AO6" s="33">
        <v>3</v>
      </c>
      <c r="AP6" s="33">
        <v>3</v>
      </c>
      <c r="AQ6" s="33">
        <v>3</v>
      </c>
      <c r="AR6" s="33">
        <v>15</v>
      </c>
      <c r="AS6" s="163"/>
    </row>
    <row r="7" spans="1:45" s="44" customFormat="1" ht="15.95" customHeight="1" x14ac:dyDescent="0.2">
      <c r="A7" s="25">
        <v>1</v>
      </c>
      <c r="B7" s="45" t="str">
        <f>หน้าแรก!C7</f>
        <v>เด็กชายกฤษดา  พิมวงศ์</v>
      </c>
      <c r="C7" s="64">
        <v>3</v>
      </c>
      <c r="D7" s="64">
        <v>3</v>
      </c>
      <c r="E7" s="64">
        <v>3</v>
      </c>
      <c r="F7" s="64">
        <v>3</v>
      </c>
      <c r="G7" s="64">
        <v>3</v>
      </c>
      <c r="H7" s="5">
        <f>SUM(C7:G7)</f>
        <v>15</v>
      </c>
      <c r="I7" s="26" t="str">
        <f>IF(H7&gt;12,"3",IF(H7&gt;8,"2",IF(H7&gt;0,"1","0")))</f>
        <v>3</v>
      </c>
      <c r="J7" s="25">
        <v>1</v>
      </c>
      <c r="K7" s="45" t="str">
        <f>หน้าแรก!C7</f>
        <v>เด็กชายกฤษดา  พิมวงศ์</v>
      </c>
      <c r="L7" s="64">
        <v>3</v>
      </c>
      <c r="M7" s="64">
        <v>3</v>
      </c>
      <c r="N7" s="64">
        <v>3</v>
      </c>
      <c r="O7" s="64">
        <v>3</v>
      </c>
      <c r="P7" s="64">
        <v>3</v>
      </c>
      <c r="Q7" s="5">
        <f>SUM(L7:P7)</f>
        <v>15</v>
      </c>
      <c r="R7" s="26" t="str">
        <f>IF(Q7&gt;12,"3",IF(Q7&gt;8,"2",IF(Q7&gt;0,"1","0")))</f>
        <v>3</v>
      </c>
      <c r="S7" s="25">
        <v>1</v>
      </c>
      <c r="T7" s="45" t="str">
        <f>หน้าแรก!C7</f>
        <v>เด็กชายกฤษดา  พิมวงศ์</v>
      </c>
      <c r="U7" s="64">
        <v>3</v>
      </c>
      <c r="V7" s="64">
        <v>3</v>
      </c>
      <c r="W7" s="64">
        <v>3</v>
      </c>
      <c r="X7" s="64">
        <v>3</v>
      </c>
      <c r="Y7" s="64">
        <v>3</v>
      </c>
      <c r="Z7" s="5">
        <f>SUM(U7:Y7)</f>
        <v>15</v>
      </c>
      <c r="AA7" s="26" t="str">
        <f>IF(Z7&gt;12,"3",IF(Z7&gt;8,"2",IF(Z7&gt;0,"1","0")))</f>
        <v>3</v>
      </c>
      <c r="AB7" s="25">
        <v>1</v>
      </c>
      <c r="AC7" s="45" t="str">
        <f>หน้าแรก!C7</f>
        <v>เด็กชายกฤษดา  พิมวงศ์</v>
      </c>
      <c r="AD7" s="64">
        <v>3</v>
      </c>
      <c r="AE7" s="64">
        <v>3</v>
      </c>
      <c r="AF7" s="64">
        <v>3</v>
      </c>
      <c r="AG7" s="64">
        <v>3</v>
      </c>
      <c r="AH7" s="64">
        <v>3</v>
      </c>
      <c r="AI7" s="5">
        <f>SUM(AD7:AH7)</f>
        <v>15</v>
      </c>
      <c r="AJ7" s="26" t="str">
        <f>IF(AI7&gt;12,"3",IF(AI7&gt;8,"2",IF(AI7&gt;0,"1","0")))</f>
        <v>3</v>
      </c>
      <c r="AK7" s="25">
        <v>1</v>
      </c>
      <c r="AL7" s="45" t="str">
        <f>หน้าแรก!C7</f>
        <v>เด็กชายกฤษดา  พิมวงศ์</v>
      </c>
      <c r="AM7" s="64">
        <v>3</v>
      </c>
      <c r="AN7" s="64">
        <v>3</v>
      </c>
      <c r="AO7" s="64">
        <v>3</v>
      </c>
      <c r="AP7" s="64">
        <v>3</v>
      </c>
      <c r="AQ7" s="64">
        <v>3</v>
      </c>
      <c r="AR7" s="5">
        <f>SUM(AM7:AQ7)</f>
        <v>15</v>
      </c>
      <c r="AS7" s="26" t="str">
        <f>IF(AR7&gt;12,"3",IF(AR7&gt;8,"2",IF(AR7&gt;0,"1","0")))</f>
        <v>3</v>
      </c>
    </row>
    <row r="8" spans="1:45" s="44" customFormat="1" ht="15.95" customHeight="1" x14ac:dyDescent="0.2">
      <c r="A8" s="27">
        <v>2</v>
      </c>
      <c r="B8" s="46" t="str">
        <f>หน้าแรก!C8</f>
        <v>เด็กชายจุธาวิทย์  กิติราช</v>
      </c>
      <c r="C8" s="65">
        <v>2</v>
      </c>
      <c r="D8" s="65">
        <v>2</v>
      </c>
      <c r="E8" s="65">
        <v>2</v>
      </c>
      <c r="F8" s="65">
        <v>2</v>
      </c>
      <c r="G8" s="65">
        <v>2</v>
      </c>
      <c r="H8" s="5">
        <f t="shared" ref="H8:H30" si="0">SUM(C8:G8)</f>
        <v>10</v>
      </c>
      <c r="I8" s="26" t="str">
        <f t="shared" ref="I8:I30" si="1">IF(H8&gt;12,"3",IF(H8&gt;8,"2",IF(H8&gt;0,"1","0")))</f>
        <v>2</v>
      </c>
      <c r="J8" s="27">
        <v>2</v>
      </c>
      <c r="K8" s="45" t="str">
        <f>หน้าแรก!C8</f>
        <v>เด็กชายจุธาวิทย์  กิติราช</v>
      </c>
      <c r="L8" s="65">
        <v>2</v>
      </c>
      <c r="M8" s="65">
        <v>2</v>
      </c>
      <c r="N8" s="65">
        <v>2</v>
      </c>
      <c r="O8" s="65">
        <v>2</v>
      </c>
      <c r="P8" s="65">
        <v>2</v>
      </c>
      <c r="Q8" s="5">
        <f t="shared" ref="Q8:Q30" si="2">SUM(L8:P8)</f>
        <v>10</v>
      </c>
      <c r="R8" s="26" t="str">
        <f t="shared" ref="R8:R30" si="3">IF(Q8&gt;12,"3",IF(Q8&gt;8,"2",IF(Q8&gt;0,"1","0")))</f>
        <v>2</v>
      </c>
      <c r="S8" s="27">
        <v>2</v>
      </c>
      <c r="T8" s="45" t="str">
        <f>หน้าแรก!C8</f>
        <v>เด็กชายจุธาวิทย์  กิติราช</v>
      </c>
      <c r="U8" s="65">
        <v>2</v>
      </c>
      <c r="V8" s="65">
        <v>2</v>
      </c>
      <c r="W8" s="65">
        <v>2</v>
      </c>
      <c r="X8" s="65">
        <v>2</v>
      </c>
      <c r="Y8" s="65">
        <v>2</v>
      </c>
      <c r="Z8" s="5">
        <f t="shared" ref="Z8:Z30" si="4">SUM(U8:Y8)</f>
        <v>10</v>
      </c>
      <c r="AA8" s="26" t="str">
        <f t="shared" ref="AA8:AA30" si="5">IF(Z8&gt;12,"3",IF(Z8&gt;8,"2",IF(Z8&gt;0,"1","0")))</f>
        <v>2</v>
      </c>
      <c r="AB8" s="27">
        <v>2</v>
      </c>
      <c r="AC8" s="45" t="str">
        <f>หน้าแรก!C8</f>
        <v>เด็กชายจุธาวิทย์  กิติราช</v>
      </c>
      <c r="AD8" s="65">
        <v>2</v>
      </c>
      <c r="AE8" s="65">
        <v>2</v>
      </c>
      <c r="AF8" s="65">
        <v>2</v>
      </c>
      <c r="AG8" s="65">
        <v>2</v>
      </c>
      <c r="AH8" s="65">
        <v>2</v>
      </c>
      <c r="AI8" s="5">
        <f t="shared" ref="AI8:AI30" si="6">SUM(AD8:AH8)</f>
        <v>10</v>
      </c>
      <c r="AJ8" s="26" t="str">
        <f t="shared" ref="AJ8:AJ30" si="7">IF(AI8&gt;12,"3",IF(AI8&gt;8,"2",IF(AI8&gt;0,"1","0")))</f>
        <v>2</v>
      </c>
      <c r="AK8" s="27">
        <v>2</v>
      </c>
      <c r="AL8" s="45" t="str">
        <f>หน้าแรก!C8</f>
        <v>เด็กชายจุธาวิทย์  กิติราช</v>
      </c>
      <c r="AM8" s="65">
        <v>2</v>
      </c>
      <c r="AN8" s="65">
        <v>2</v>
      </c>
      <c r="AO8" s="65">
        <v>2</v>
      </c>
      <c r="AP8" s="65">
        <v>2</v>
      </c>
      <c r="AQ8" s="65">
        <v>2</v>
      </c>
      <c r="AR8" s="5">
        <f t="shared" ref="AR8:AR30" si="8">SUM(AM8:AQ8)</f>
        <v>10</v>
      </c>
      <c r="AS8" s="26" t="str">
        <f t="shared" ref="AS8:AS30" si="9">IF(AR8&gt;12,"3",IF(AR8&gt;8,"2",IF(AR8&gt;0,"1","0")))</f>
        <v>2</v>
      </c>
    </row>
    <row r="9" spans="1:45" s="44" customFormat="1" ht="15.95" customHeight="1" x14ac:dyDescent="0.2">
      <c r="A9" s="27">
        <v>3</v>
      </c>
      <c r="B9" s="46" t="str">
        <f>หน้าแรก!C9</f>
        <v>เด็กชายชัยพร  แพงจักร</v>
      </c>
      <c r="C9" s="65">
        <v>1</v>
      </c>
      <c r="D9" s="65">
        <v>1</v>
      </c>
      <c r="E9" s="65">
        <v>1</v>
      </c>
      <c r="F9" s="65">
        <v>1</v>
      </c>
      <c r="G9" s="65">
        <v>1</v>
      </c>
      <c r="H9" s="5">
        <f t="shared" si="0"/>
        <v>5</v>
      </c>
      <c r="I9" s="26" t="str">
        <f t="shared" si="1"/>
        <v>1</v>
      </c>
      <c r="J9" s="27">
        <v>3</v>
      </c>
      <c r="K9" s="45" t="str">
        <f>หน้าแรก!C9</f>
        <v>เด็กชายชัยพร  แพงจักร</v>
      </c>
      <c r="L9" s="65">
        <v>1</v>
      </c>
      <c r="M9" s="65">
        <v>1</v>
      </c>
      <c r="N9" s="65">
        <v>1</v>
      </c>
      <c r="O9" s="65">
        <v>1</v>
      </c>
      <c r="P9" s="65">
        <v>1</v>
      </c>
      <c r="Q9" s="5">
        <f t="shared" si="2"/>
        <v>5</v>
      </c>
      <c r="R9" s="26" t="str">
        <f t="shared" si="3"/>
        <v>1</v>
      </c>
      <c r="S9" s="27">
        <v>3</v>
      </c>
      <c r="T9" s="45" t="str">
        <f>หน้าแรก!C9</f>
        <v>เด็กชายชัยพร  แพงจักร</v>
      </c>
      <c r="U9" s="65">
        <v>1</v>
      </c>
      <c r="V9" s="65">
        <v>1</v>
      </c>
      <c r="W9" s="65">
        <v>1</v>
      </c>
      <c r="X9" s="65">
        <v>1</v>
      </c>
      <c r="Y9" s="65">
        <v>1</v>
      </c>
      <c r="Z9" s="5">
        <f t="shared" si="4"/>
        <v>5</v>
      </c>
      <c r="AA9" s="26" t="str">
        <f t="shared" si="5"/>
        <v>1</v>
      </c>
      <c r="AB9" s="27">
        <v>3</v>
      </c>
      <c r="AC9" s="45" t="str">
        <f>หน้าแรก!C9</f>
        <v>เด็กชายชัยพร  แพงจักร</v>
      </c>
      <c r="AD9" s="65">
        <v>1</v>
      </c>
      <c r="AE9" s="65">
        <v>1</v>
      </c>
      <c r="AF9" s="65">
        <v>1</v>
      </c>
      <c r="AG9" s="65">
        <v>1</v>
      </c>
      <c r="AH9" s="65">
        <v>1</v>
      </c>
      <c r="AI9" s="5">
        <f t="shared" si="6"/>
        <v>5</v>
      </c>
      <c r="AJ9" s="26" t="str">
        <f t="shared" si="7"/>
        <v>1</v>
      </c>
      <c r="AK9" s="27">
        <v>3</v>
      </c>
      <c r="AL9" s="45" t="str">
        <f>หน้าแรก!C9</f>
        <v>เด็กชายชัยพร  แพงจักร</v>
      </c>
      <c r="AM9" s="65">
        <v>1</v>
      </c>
      <c r="AN9" s="65">
        <v>1</v>
      </c>
      <c r="AO9" s="65">
        <v>1</v>
      </c>
      <c r="AP9" s="65">
        <v>1</v>
      </c>
      <c r="AQ9" s="65">
        <v>1</v>
      </c>
      <c r="AR9" s="5">
        <f t="shared" si="8"/>
        <v>5</v>
      </c>
      <c r="AS9" s="26" t="str">
        <f t="shared" si="9"/>
        <v>1</v>
      </c>
    </row>
    <row r="10" spans="1:45" s="44" customFormat="1" ht="15.95" customHeight="1" x14ac:dyDescent="0.2">
      <c r="A10" s="27">
        <v>4</v>
      </c>
      <c r="B10" s="46" t="str">
        <f>หน้าแรก!C10</f>
        <v>เด็กชายโชคชัย  โนนยาง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5">
        <f t="shared" si="0"/>
        <v>0</v>
      </c>
      <c r="I10" s="26" t="str">
        <f t="shared" si="1"/>
        <v>0</v>
      </c>
      <c r="J10" s="27">
        <v>4</v>
      </c>
      <c r="K10" s="45" t="str">
        <f>หน้าแรก!C10</f>
        <v>เด็กชายโชคชัย  โนนยาง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5">
        <f t="shared" si="2"/>
        <v>0</v>
      </c>
      <c r="R10" s="26" t="str">
        <f t="shared" si="3"/>
        <v>0</v>
      </c>
      <c r="S10" s="27">
        <v>4</v>
      </c>
      <c r="T10" s="45" t="str">
        <f>หน้าแรก!C10</f>
        <v>เด็กชายโชคชัย  โนนยาง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5">
        <f t="shared" si="4"/>
        <v>0</v>
      </c>
      <c r="AA10" s="26" t="str">
        <f t="shared" si="5"/>
        <v>0</v>
      </c>
      <c r="AB10" s="27">
        <v>4</v>
      </c>
      <c r="AC10" s="45" t="str">
        <f>หน้าแรก!C10</f>
        <v>เด็กชายโชคชัย  โนนยาง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5">
        <f t="shared" si="6"/>
        <v>0</v>
      </c>
      <c r="AJ10" s="26" t="str">
        <f t="shared" si="7"/>
        <v>0</v>
      </c>
      <c r="AK10" s="27">
        <v>4</v>
      </c>
      <c r="AL10" s="45" t="str">
        <f>หน้าแรก!C10</f>
        <v>เด็กชายโชคชัย  โนนยาง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5">
        <f t="shared" si="8"/>
        <v>0</v>
      </c>
      <c r="AS10" s="26" t="str">
        <f t="shared" si="9"/>
        <v>0</v>
      </c>
    </row>
    <row r="11" spans="1:45" s="44" customFormat="1" ht="15.95" customHeight="1" x14ac:dyDescent="0.2">
      <c r="A11" s="27">
        <v>5</v>
      </c>
      <c r="B11" s="46" t="str">
        <f>หน้าแรก!C11</f>
        <v>เด็กชายทินกร  สารทอง</v>
      </c>
      <c r="C11" s="65"/>
      <c r="D11" s="65"/>
      <c r="E11" s="65"/>
      <c r="F11" s="65"/>
      <c r="G11" s="65"/>
      <c r="H11" s="5">
        <f t="shared" si="0"/>
        <v>0</v>
      </c>
      <c r="I11" s="26" t="str">
        <f t="shared" si="1"/>
        <v>0</v>
      </c>
      <c r="J11" s="27">
        <v>5</v>
      </c>
      <c r="K11" s="45" t="str">
        <f>หน้าแรก!C11</f>
        <v>เด็กชายทินกร  สารทอง</v>
      </c>
      <c r="L11" s="65"/>
      <c r="M11" s="65"/>
      <c r="N11" s="65"/>
      <c r="O11" s="65"/>
      <c r="P11" s="65"/>
      <c r="Q11" s="5">
        <f t="shared" si="2"/>
        <v>0</v>
      </c>
      <c r="R11" s="26" t="str">
        <f t="shared" si="3"/>
        <v>0</v>
      </c>
      <c r="S11" s="27">
        <v>5</v>
      </c>
      <c r="T11" s="45" t="str">
        <f>หน้าแรก!C11</f>
        <v>เด็กชายทินกร  สารทอง</v>
      </c>
      <c r="U11" s="65"/>
      <c r="V11" s="65"/>
      <c r="W11" s="65"/>
      <c r="X11" s="65"/>
      <c r="Y11" s="65"/>
      <c r="Z11" s="5">
        <f t="shared" si="4"/>
        <v>0</v>
      </c>
      <c r="AA11" s="26" t="str">
        <f t="shared" si="5"/>
        <v>0</v>
      </c>
      <c r="AB11" s="27">
        <v>5</v>
      </c>
      <c r="AC11" s="45" t="str">
        <f>หน้าแรก!C11</f>
        <v>เด็กชายทินกร  สารทอง</v>
      </c>
      <c r="AD11" s="65"/>
      <c r="AE11" s="65"/>
      <c r="AF11" s="65"/>
      <c r="AG11" s="65"/>
      <c r="AH11" s="65"/>
      <c r="AI11" s="5">
        <f t="shared" si="6"/>
        <v>0</v>
      </c>
      <c r="AJ11" s="26" t="str">
        <f t="shared" si="7"/>
        <v>0</v>
      </c>
      <c r="AK11" s="27">
        <v>5</v>
      </c>
      <c r="AL11" s="45" t="str">
        <f>หน้าแรก!C11</f>
        <v>เด็กชายทินกร  สารทอง</v>
      </c>
      <c r="AM11" s="65"/>
      <c r="AN11" s="65"/>
      <c r="AO11" s="65"/>
      <c r="AP11" s="65"/>
      <c r="AQ11" s="65"/>
      <c r="AR11" s="5">
        <f t="shared" si="8"/>
        <v>0</v>
      </c>
      <c r="AS11" s="26" t="str">
        <f t="shared" si="9"/>
        <v>0</v>
      </c>
    </row>
    <row r="12" spans="1:45" s="44" customFormat="1" ht="15.95" customHeight="1" x14ac:dyDescent="0.2">
      <c r="A12" s="27">
        <v>6</v>
      </c>
      <c r="B12" s="46" t="str">
        <f>หน้าแรก!C12</f>
        <v>เด็กชายนันทวัฒน์  สมจันทร์</v>
      </c>
      <c r="C12" s="65"/>
      <c r="D12" s="65"/>
      <c r="E12" s="65"/>
      <c r="F12" s="65"/>
      <c r="G12" s="65"/>
      <c r="H12" s="5">
        <f t="shared" si="0"/>
        <v>0</v>
      </c>
      <c r="I12" s="26" t="str">
        <f t="shared" si="1"/>
        <v>0</v>
      </c>
      <c r="J12" s="27">
        <v>6</v>
      </c>
      <c r="K12" s="45" t="str">
        <f>หน้าแรก!C12</f>
        <v>เด็กชายนันทวัฒน์  สมจันทร์</v>
      </c>
      <c r="L12" s="65"/>
      <c r="M12" s="65"/>
      <c r="N12" s="65"/>
      <c r="O12" s="65"/>
      <c r="P12" s="65"/>
      <c r="Q12" s="5">
        <f t="shared" si="2"/>
        <v>0</v>
      </c>
      <c r="R12" s="26" t="str">
        <f t="shared" si="3"/>
        <v>0</v>
      </c>
      <c r="S12" s="27">
        <v>6</v>
      </c>
      <c r="T12" s="45" t="str">
        <f>หน้าแรก!C12</f>
        <v>เด็กชายนันทวัฒน์  สมจันทร์</v>
      </c>
      <c r="U12" s="65"/>
      <c r="V12" s="65"/>
      <c r="W12" s="65"/>
      <c r="X12" s="65"/>
      <c r="Y12" s="65"/>
      <c r="Z12" s="5">
        <f t="shared" si="4"/>
        <v>0</v>
      </c>
      <c r="AA12" s="26" t="str">
        <f t="shared" si="5"/>
        <v>0</v>
      </c>
      <c r="AB12" s="27">
        <v>6</v>
      </c>
      <c r="AC12" s="45" t="str">
        <f>หน้าแรก!C12</f>
        <v>เด็กชายนันทวัฒน์  สมจันทร์</v>
      </c>
      <c r="AD12" s="65"/>
      <c r="AE12" s="65"/>
      <c r="AF12" s="65"/>
      <c r="AG12" s="65"/>
      <c r="AH12" s="65"/>
      <c r="AI12" s="5">
        <f t="shared" si="6"/>
        <v>0</v>
      </c>
      <c r="AJ12" s="26" t="str">
        <f t="shared" si="7"/>
        <v>0</v>
      </c>
      <c r="AK12" s="27">
        <v>6</v>
      </c>
      <c r="AL12" s="45" t="str">
        <f>หน้าแรก!C12</f>
        <v>เด็กชายนันทวัฒน์  สมจันทร์</v>
      </c>
      <c r="AM12" s="65"/>
      <c r="AN12" s="65"/>
      <c r="AO12" s="65"/>
      <c r="AP12" s="65"/>
      <c r="AQ12" s="65"/>
      <c r="AR12" s="5">
        <f t="shared" si="8"/>
        <v>0</v>
      </c>
      <c r="AS12" s="26" t="str">
        <f t="shared" si="9"/>
        <v>0</v>
      </c>
    </row>
    <row r="13" spans="1:45" s="44" customFormat="1" ht="15.95" customHeight="1" x14ac:dyDescent="0.2">
      <c r="A13" s="27">
        <v>7</v>
      </c>
      <c r="B13" s="46" t="str">
        <f>หน้าแรก!C13</f>
        <v>เด็กชายผดุงเดช  ศรีโยยา</v>
      </c>
      <c r="C13" s="65"/>
      <c r="D13" s="65"/>
      <c r="E13" s="65"/>
      <c r="F13" s="65"/>
      <c r="G13" s="65"/>
      <c r="H13" s="5">
        <f t="shared" si="0"/>
        <v>0</v>
      </c>
      <c r="I13" s="26" t="str">
        <f t="shared" si="1"/>
        <v>0</v>
      </c>
      <c r="J13" s="27">
        <v>7</v>
      </c>
      <c r="K13" s="45" t="str">
        <f>หน้าแรก!C13</f>
        <v>เด็กชายผดุงเดช  ศรีโยยา</v>
      </c>
      <c r="L13" s="65"/>
      <c r="M13" s="65"/>
      <c r="N13" s="65"/>
      <c r="O13" s="65"/>
      <c r="P13" s="65"/>
      <c r="Q13" s="5">
        <f t="shared" si="2"/>
        <v>0</v>
      </c>
      <c r="R13" s="26" t="str">
        <f t="shared" si="3"/>
        <v>0</v>
      </c>
      <c r="S13" s="27">
        <v>7</v>
      </c>
      <c r="T13" s="45" t="str">
        <f>หน้าแรก!C13</f>
        <v>เด็กชายผดุงเดช  ศรีโยยา</v>
      </c>
      <c r="U13" s="65"/>
      <c r="V13" s="65"/>
      <c r="W13" s="65"/>
      <c r="X13" s="65"/>
      <c r="Y13" s="65"/>
      <c r="Z13" s="5">
        <f t="shared" si="4"/>
        <v>0</v>
      </c>
      <c r="AA13" s="26" t="str">
        <f t="shared" si="5"/>
        <v>0</v>
      </c>
      <c r="AB13" s="27">
        <v>7</v>
      </c>
      <c r="AC13" s="45" t="str">
        <f>หน้าแรก!C13</f>
        <v>เด็กชายผดุงเดช  ศรีโยยา</v>
      </c>
      <c r="AD13" s="65"/>
      <c r="AE13" s="65"/>
      <c r="AF13" s="65"/>
      <c r="AG13" s="65"/>
      <c r="AH13" s="65"/>
      <c r="AI13" s="5">
        <f t="shared" si="6"/>
        <v>0</v>
      </c>
      <c r="AJ13" s="26" t="str">
        <f t="shared" si="7"/>
        <v>0</v>
      </c>
      <c r="AK13" s="27">
        <v>7</v>
      </c>
      <c r="AL13" s="45" t="str">
        <f>หน้าแรก!C13</f>
        <v>เด็กชายผดุงเดช  ศรีโยยา</v>
      </c>
      <c r="AM13" s="65"/>
      <c r="AN13" s="65"/>
      <c r="AO13" s="65"/>
      <c r="AP13" s="65"/>
      <c r="AQ13" s="65"/>
      <c r="AR13" s="5">
        <f t="shared" si="8"/>
        <v>0</v>
      </c>
      <c r="AS13" s="26" t="str">
        <f t="shared" si="9"/>
        <v>0</v>
      </c>
    </row>
    <row r="14" spans="1:45" s="44" customFormat="1" ht="15.95" customHeight="1" x14ac:dyDescent="0.2">
      <c r="A14" s="27">
        <v>8</v>
      </c>
      <c r="B14" s="46" t="str">
        <f>หน้าแรก!C14</f>
        <v>เด็กชายวิสุทธิพงษ์  มุลสุมาลย์</v>
      </c>
      <c r="C14" s="65"/>
      <c r="D14" s="65"/>
      <c r="E14" s="65"/>
      <c r="F14" s="65"/>
      <c r="G14" s="65"/>
      <c r="H14" s="5">
        <f t="shared" si="0"/>
        <v>0</v>
      </c>
      <c r="I14" s="26" t="str">
        <f t="shared" si="1"/>
        <v>0</v>
      </c>
      <c r="J14" s="27">
        <v>8</v>
      </c>
      <c r="K14" s="45" t="str">
        <f>หน้าแรก!C14</f>
        <v>เด็กชายวิสุทธิพงษ์  มุลสุมาลย์</v>
      </c>
      <c r="L14" s="65"/>
      <c r="M14" s="65"/>
      <c r="N14" s="65"/>
      <c r="O14" s="65"/>
      <c r="P14" s="65"/>
      <c r="Q14" s="5">
        <f t="shared" si="2"/>
        <v>0</v>
      </c>
      <c r="R14" s="26" t="str">
        <f t="shared" si="3"/>
        <v>0</v>
      </c>
      <c r="S14" s="27">
        <v>8</v>
      </c>
      <c r="T14" s="45" t="str">
        <f>หน้าแรก!C14</f>
        <v>เด็กชายวิสุทธิพงษ์  มุลสุมาลย์</v>
      </c>
      <c r="U14" s="65"/>
      <c r="V14" s="65"/>
      <c r="W14" s="65"/>
      <c r="X14" s="65"/>
      <c r="Y14" s="65"/>
      <c r="Z14" s="5">
        <f t="shared" si="4"/>
        <v>0</v>
      </c>
      <c r="AA14" s="26" t="str">
        <f t="shared" si="5"/>
        <v>0</v>
      </c>
      <c r="AB14" s="27">
        <v>8</v>
      </c>
      <c r="AC14" s="45" t="str">
        <f>หน้าแรก!C14</f>
        <v>เด็กชายวิสุทธิพงษ์  มุลสุมาลย์</v>
      </c>
      <c r="AD14" s="65"/>
      <c r="AE14" s="65"/>
      <c r="AF14" s="65"/>
      <c r="AG14" s="65"/>
      <c r="AH14" s="65"/>
      <c r="AI14" s="5">
        <f t="shared" si="6"/>
        <v>0</v>
      </c>
      <c r="AJ14" s="26" t="str">
        <f t="shared" si="7"/>
        <v>0</v>
      </c>
      <c r="AK14" s="27">
        <v>8</v>
      </c>
      <c r="AL14" s="45" t="str">
        <f>หน้าแรก!C14</f>
        <v>เด็กชายวิสุทธิพงษ์  มุลสุมาลย์</v>
      </c>
      <c r="AM14" s="65"/>
      <c r="AN14" s="65"/>
      <c r="AO14" s="65"/>
      <c r="AP14" s="65"/>
      <c r="AQ14" s="65"/>
      <c r="AR14" s="5">
        <f t="shared" si="8"/>
        <v>0</v>
      </c>
      <c r="AS14" s="26" t="str">
        <f t="shared" si="9"/>
        <v>0</v>
      </c>
    </row>
    <row r="15" spans="1:45" s="44" customFormat="1" ht="15.95" customHeight="1" x14ac:dyDescent="0.2">
      <c r="A15" s="27">
        <v>9</v>
      </c>
      <c r="B15" s="46" t="str">
        <f>หน้าแรก!C15</f>
        <v>เด็กชายวุฒิชัย  จำปาป่า</v>
      </c>
      <c r="C15" s="65"/>
      <c r="D15" s="65"/>
      <c r="E15" s="65"/>
      <c r="F15" s="65"/>
      <c r="G15" s="65"/>
      <c r="H15" s="5">
        <f t="shared" si="0"/>
        <v>0</v>
      </c>
      <c r="I15" s="26" t="str">
        <f t="shared" si="1"/>
        <v>0</v>
      </c>
      <c r="J15" s="27">
        <v>9</v>
      </c>
      <c r="K15" s="45" t="str">
        <f>หน้าแรก!C15</f>
        <v>เด็กชายวุฒิชัย  จำปาป่า</v>
      </c>
      <c r="L15" s="65"/>
      <c r="M15" s="65"/>
      <c r="N15" s="65"/>
      <c r="O15" s="65"/>
      <c r="P15" s="65"/>
      <c r="Q15" s="5">
        <f t="shared" si="2"/>
        <v>0</v>
      </c>
      <c r="R15" s="26" t="str">
        <f t="shared" si="3"/>
        <v>0</v>
      </c>
      <c r="S15" s="27">
        <v>9</v>
      </c>
      <c r="T15" s="45" t="str">
        <f>หน้าแรก!C15</f>
        <v>เด็กชายวุฒิชัย  จำปาป่า</v>
      </c>
      <c r="U15" s="65"/>
      <c r="V15" s="65"/>
      <c r="W15" s="65"/>
      <c r="X15" s="65"/>
      <c r="Y15" s="65"/>
      <c r="Z15" s="5">
        <f t="shared" si="4"/>
        <v>0</v>
      </c>
      <c r="AA15" s="26" t="str">
        <f t="shared" si="5"/>
        <v>0</v>
      </c>
      <c r="AB15" s="27">
        <v>9</v>
      </c>
      <c r="AC15" s="45" t="str">
        <f>หน้าแรก!C15</f>
        <v>เด็กชายวุฒิชัย  จำปาป่า</v>
      </c>
      <c r="AD15" s="65"/>
      <c r="AE15" s="65"/>
      <c r="AF15" s="65"/>
      <c r="AG15" s="65"/>
      <c r="AH15" s="65"/>
      <c r="AI15" s="5">
        <f t="shared" si="6"/>
        <v>0</v>
      </c>
      <c r="AJ15" s="26" t="str">
        <f t="shared" si="7"/>
        <v>0</v>
      </c>
      <c r="AK15" s="27">
        <v>9</v>
      </c>
      <c r="AL15" s="45" t="str">
        <f>หน้าแรก!C15</f>
        <v>เด็กชายวุฒิชัย  จำปาป่า</v>
      </c>
      <c r="AM15" s="65"/>
      <c r="AN15" s="65"/>
      <c r="AO15" s="65"/>
      <c r="AP15" s="65"/>
      <c r="AQ15" s="65"/>
      <c r="AR15" s="5">
        <f t="shared" si="8"/>
        <v>0</v>
      </c>
      <c r="AS15" s="26" t="str">
        <f t="shared" si="9"/>
        <v>0</v>
      </c>
    </row>
    <row r="16" spans="1:45" s="44" customFormat="1" ht="15.95" customHeight="1" x14ac:dyDescent="0.2">
      <c r="A16" s="27">
        <v>10</v>
      </c>
      <c r="B16" s="46" t="str">
        <f>หน้าแรก!C16</f>
        <v>เด็กชายศราวุธ  สุตาสุข</v>
      </c>
      <c r="C16" s="65"/>
      <c r="D16" s="65"/>
      <c r="E16" s="65"/>
      <c r="F16" s="65"/>
      <c r="G16" s="65"/>
      <c r="H16" s="5">
        <f t="shared" si="0"/>
        <v>0</v>
      </c>
      <c r="I16" s="26" t="str">
        <f t="shared" si="1"/>
        <v>0</v>
      </c>
      <c r="J16" s="27">
        <v>10</v>
      </c>
      <c r="K16" s="45" t="str">
        <f>หน้าแรก!C16</f>
        <v>เด็กชายศราวุธ  สุตาสุข</v>
      </c>
      <c r="L16" s="65"/>
      <c r="M16" s="65"/>
      <c r="N16" s="65"/>
      <c r="O16" s="65"/>
      <c r="P16" s="65"/>
      <c r="Q16" s="5">
        <f t="shared" si="2"/>
        <v>0</v>
      </c>
      <c r="R16" s="26" t="str">
        <f t="shared" si="3"/>
        <v>0</v>
      </c>
      <c r="S16" s="27">
        <v>10</v>
      </c>
      <c r="T16" s="45" t="str">
        <f>หน้าแรก!C16</f>
        <v>เด็กชายศราวุธ  สุตาสุข</v>
      </c>
      <c r="U16" s="65"/>
      <c r="V16" s="65"/>
      <c r="W16" s="65"/>
      <c r="X16" s="65"/>
      <c r="Y16" s="65"/>
      <c r="Z16" s="5">
        <f t="shared" si="4"/>
        <v>0</v>
      </c>
      <c r="AA16" s="26" t="str">
        <f t="shared" si="5"/>
        <v>0</v>
      </c>
      <c r="AB16" s="27">
        <v>10</v>
      </c>
      <c r="AC16" s="45" t="str">
        <f>หน้าแรก!C16</f>
        <v>เด็กชายศราวุธ  สุตาสุข</v>
      </c>
      <c r="AD16" s="65"/>
      <c r="AE16" s="65"/>
      <c r="AF16" s="65"/>
      <c r="AG16" s="65"/>
      <c r="AH16" s="65"/>
      <c r="AI16" s="5">
        <f t="shared" si="6"/>
        <v>0</v>
      </c>
      <c r="AJ16" s="26" t="str">
        <f t="shared" si="7"/>
        <v>0</v>
      </c>
      <c r="AK16" s="27">
        <v>10</v>
      </c>
      <c r="AL16" s="45" t="str">
        <f>หน้าแรก!C16</f>
        <v>เด็กชายศราวุธ  สุตาสุข</v>
      </c>
      <c r="AM16" s="65"/>
      <c r="AN16" s="65"/>
      <c r="AO16" s="65"/>
      <c r="AP16" s="65"/>
      <c r="AQ16" s="65"/>
      <c r="AR16" s="5">
        <f t="shared" si="8"/>
        <v>0</v>
      </c>
      <c r="AS16" s="26" t="str">
        <f t="shared" si="9"/>
        <v>0</v>
      </c>
    </row>
    <row r="17" spans="1:45" s="44" customFormat="1" ht="15.95" customHeight="1" x14ac:dyDescent="0.2">
      <c r="A17" s="27">
        <v>11</v>
      </c>
      <c r="B17" s="46" t="str">
        <f>หน้าแรก!C17</f>
        <v>เด็กชายอดิศร  แสงกล้า</v>
      </c>
      <c r="C17" s="65"/>
      <c r="D17" s="65"/>
      <c r="E17" s="65"/>
      <c r="F17" s="65"/>
      <c r="G17" s="65"/>
      <c r="H17" s="5">
        <f t="shared" si="0"/>
        <v>0</v>
      </c>
      <c r="I17" s="26" t="str">
        <f t="shared" si="1"/>
        <v>0</v>
      </c>
      <c r="J17" s="27">
        <v>11</v>
      </c>
      <c r="K17" s="45" t="str">
        <f>หน้าแรก!C17</f>
        <v>เด็กชายอดิศร  แสงกล้า</v>
      </c>
      <c r="L17" s="65"/>
      <c r="M17" s="65"/>
      <c r="N17" s="65"/>
      <c r="O17" s="65"/>
      <c r="P17" s="65"/>
      <c r="Q17" s="5">
        <f t="shared" si="2"/>
        <v>0</v>
      </c>
      <c r="R17" s="26" t="str">
        <f t="shared" si="3"/>
        <v>0</v>
      </c>
      <c r="S17" s="27">
        <v>11</v>
      </c>
      <c r="T17" s="45" t="str">
        <f>หน้าแรก!C17</f>
        <v>เด็กชายอดิศร  แสงกล้า</v>
      </c>
      <c r="U17" s="65"/>
      <c r="V17" s="65"/>
      <c r="W17" s="65"/>
      <c r="X17" s="65"/>
      <c r="Y17" s="65"/>
      <c r="Z17" s="5">
        <f t="shared" si="4"/>
        <v>0</v>
      </c>
      <c r="AA17" s="26" t="str">
        <f t="shared" si="5"/>
        <v>0</v>
      </c>
      <c r="AB17" s="27">
        <v>11</v>
      </c>
      <c r="AC17" s="45" t="str">
        <f>หน้าแรก!C17</f>
        <v>เด็กชายอดิศร  แสงกล้า</v>
      </c>
      <c r="AD17" s="65"/>
      <c r="AE17" s="65"/>
      <c r="AF17" s="65"/>
      <c r="AG17" s="65"/>
      <c r="AH17" s="65"/>
      <c r="AI17" s="5">
        <f t="shared" si="6"/>
        <v>0</v>
      </c>
      <c r="AJ17" s="26" t="str">
        <f t="shared" si="7"/>
        <v>0</v>
      </c>
      <c r="AK17" s="27">
        <v>11</v>
      </c>
      <c r="AL17" s="45" t="str">
        <f>หน้าแรก!C17</f>
        <v>เด็กชายอดิศร  แสงกล้า</v>
      </c>
      <c r="AM17" s="65"/>
      <c r="AN17" s="65"/>
      <c r="AO17" s="65"/>
      <c r="AP17" s="65"/>
      <c r="AQ17" s="65"/>
      <c r="AR17" s="5">
        <f t="shared" si="8"/>
        <v>0</v>
      </c>
      <c r="AS17" s="26" t="str">
        <f t="shared" si="9"/>
        <v>0</v>
      </c>
    </row>
    <row r="18" spans="1:45" s="44" customFormat="1" ht="15.95" customHeight="1" x14ac:dyDescent="0.2">
      <c r="A18" s="27">
        <v>12</v>
      </c>
      <c r="B18" s="46" t="str">
        <f>หน้าแรก!C18</f>
        <v>เด็กหญิงจิรภิญญา  คุ้มครอง</v>
      </c>
      <c r="C18" s="65"/>
      <c r="D18" s="65"/>
      <c r="E18" s="65"/>
      <c r="F18" s="65"/>
      <c r="G18" s="65"/>
      <c r="H18" s="5">
        <f t="shared" si="0"/>
        <v>0</v>
      </c>
      <c r="I18" s="26" t="str">
        <f t="shared" si="1"/>
        <v>0</v>
      </c>
      <c r="J18" s="27">
        <v>12</v>
      </c>
      <c r="K18" s="45" t="str">
        <f>หน้าแรก!C18</f>
        <v>เด็กหญิงจิรภิญญา  คุ้มครอง</v>
      </c>
      <c r="L18" s="65"/>
      <c r="M18" s="65"/>
      <c r="N18" s="65"/>
      <c r="O18" s="65"/>
      <c r="P18" s="65"/>
      <c r="Q18" s="5">
        <f t="shared" si="2"/>
        <v>0</v>
      </c>
      <c r="R18" s="26" t="str">
        <f t="shared" si="3"/>
        <v>0</v>
      </c>
      <c r="S18" s="27">
        <v>12</v>
      </c>
      <c r="T18" s="45" t="str">
        <f>หน้าแรก!C18</f>
        <v>เด็กหญิงจิรภิญญา  คุ้มครอง</v>
      </c>
      <c r="U18" s="65"/>
      <c r="V18" s="65"/>
      <c r="W18" s="65"/>
      <c r="X18" s="65"/>
      <c r="Y18" s="65"/>
      <c r="Z18" s="5">
        <f t="shared" si="4"/>
        <v>0</v>
      </c>
      <c r="AA18" s="26" t="str">
        <f t="shared" si="5"/>
        <v>0</v>
      </c>
      <c r="AB18" s="27">
        <v>12</v>
      </c>
      <c r="AC18" s="45" t="str">
        <f>หน้าแรก!C18</f>
        <v>เด็กหญิงจิรภิญญา  คุ้มครอง</v>
      </c>
      <c r="AD18" s="65"/>
      <c r="AE18" s="65"/>
      <c r="AF18" s="65"/>
      <c r="AG18" s="65"/>
      <c r="AH18" s="65"/>
      <c r="AI18" s="5">
        <f t="shared" si="6"/>
        <v>0</v>
      </c>
      <c r="AJ18" s="26" t="str">
        <f t="shared" si="7"/>
        <v>0</v>
      </c>
      <c r="AK18" s="27">
        <v>12</v>
      </c>
      <c r="AL18" s="45" t="str">
        <f>หน้าแรก!C18</f>
        <v>เด็กหญิงจิรภิญญา  คุ้มครอง</v>
      </c>
      <c r="AM18" s="65"/>
      <c r="AN18" s="65"/>
      <c r="AO18" s="65"/>
      <c r="AP18" s="65"/>
      <c r="AQ18" s="65"/>
      <c r="AR18" s="5">
        <f t="shared" si="8"/>
        <v>0</v>
      </c>
      <c r="AS18" s="26" t="str">
        <f t="shared" si="9"/>
        <v>0</v>
      </c>
    </row>
    <row r="19" spans="1:45" s="44" customFormat="1" ht="15.95" customHeight="1" x14ac:dyDescent="0.2">
      <c r="A19" s="27">
        <v>13</v>
      </c>
      <c r="B19" s="46" t="str">
        <f>หน้าแรก!C19</f>
        <v>เด็กหญิงฐิตารีย์  งามพันธ์</v>
      </c>
      <c r="C19" s="65"/>
      <c r="D19" s="65"/>
      <c r="E19" s="65"/>
      <c r="F19" s="65"/>
      <c r="G19" s="65"/>
      <c r="H19" s="5">
        <f t="shared" si="0"/>
        <v>0</v>
      </c>
      <c r="I19" s="26" t="str">
        <f t="shared" si="1"/>
        <v>0</v>
      </c>
      <c r="J19" s="27">
        <v>13</v>
      </c>
      <c r="K19" s="45" t="str">
        <f>หน้าแรก!C19</f>
        <v>เด็กหญิงฐิตารีย์  งามพันธ์</v>
      </c>
      <c r="L19" s="65"/>
      <c r="M19" s="65"/>
      <c r="N19" s="65"/>
      <c r="O19" s="65"/>
      <c r="P19" s="65"/>
      <c r="Q19" s="5">
        <f t="shared" si="2"/>
        <v>0</v>
      </c>
      <c r="R19" s="26" t="str">
        <f t="shared" si="3"/>
        <v>0</v>
      </c>
      <c r="S19" s="27">
        <v>13</v>
      </c>
      <c r="T19" s="45" t="str">
        <f>หน้าแรก!C19</f>
        <v>เด็กหญิงฐิตารีย์  งามพันธ์</v>
      </c>
      <c r="U19" s="65"/>
      <c r="V19" s="65"/>
      <c r="W19" s="65"/>
      <c r="X19" s="65"/>
      <c r="Y19" s="65"/>
      <c r="Z19" s="5">
        <f t="shared" si="4"/>
        <v>0</v>
      </c>
      <c r="AA19" s="26" t="str">
        <f t="shared" si="5"/>
        <v>0</v>
      </c>
      <c r="AB19" s="27">
        <v>13</v>
      </c>
      <c r="AC19" s="45" t="str">
        <f>หน้าแรก!C19</f>
        <v>เด็กหญิงฐิตารีย์  งามพันธ์</v>
      </c>
      <c r="AD19" s="65"/>
      <c r="AE19" s="65"/>
      <c r="AF19" s="65"/>
      <c r="AG19" s="65"/>
      <c r="AH19" s="65"/>
      <c r="AI19" s="5">
        <f t="shared" si="6"/>
        <v>0</v>
      </c>
      <c r="AJ19" s="26" t="str">
        <f t="shared" si="7"/>
        <v>0</v>
      </c>
      <c r="AK19" s="27">
        <v>13</v>
      </c>
      <c r="AL19" s="45" t="str">
        <f>หน้าแรก!C19</f>
        <v>เด็กหญิงฐิตารีย์  งามพันธ์</v>
      </c>
      <c r="AM19" s="65"/>
      <c r="AN19" s="65"/>
      <c r="AO19" s="65"/>
      <c r="AP19" s="65"/>
      <c r="AQ19" s="65"/>
      <c r="AR19" s="5">
        <f t="shared" si="8"/>
        <v>0</v>
      </c>
      <c r="AS19" s="26" t="str">
        <f t="shared" si="9"/>
        <v>0</v>
      </c>
    </row>
    <row r="20" spans="1:45" s="44" customFormat="1" ht="15.95" customHeight="1" x14ac:dyDescent="0.2">
      <c r="A20" s="27">
        <v>14</v>
      </c>
      <c r="B20" s="46" t="str">
        <f>หน้าแรก!C20</f>
        <v>เด็กหญิงธิดารัตน์  ทวีดี</v>
      </c>
      <c r="C20" s="65"/>
      <c r="D20" s="65"/>
      <c r="E20" s="65"/>
      <c r="F20" s="65"/>
      <c r="G20" s="65"/>
      <c r="H20" s="5">
        <f t="shared" si="0"/>
        <v>0</v>
      </c>
      <c r="I20" s="26" t="str">
        <f t="shared" si="1"/>
        <v>0</v>
      </c>
      <c r="J20" s="27">
        <v>14</v>
      </c>
      <c r="K20" s="45" t="str">
        <f>หน้าแรก!C20</f>
        <v>เด็กหญิงธิดารัตน์  ทวีดี</v>
      </c>
      <c r="L20" s="65"/>
      <c r="M20" s="65"/>
      <c r="N20" s="65"/>
      <c r="O20" s="65"/>
      <c r="P20" s="65"/>
      <c r="Q20" s="5">
        <f t="shared" si="2"/>
        <v>0</v>
      </c>
      <c r="R20" s="26" t="str">
        <f t="shared" si="3"/>
        <v>0</v>
      </c>
      <c r="S20" s="27">
        <v>14</v>
      </c>
      <c r="T20" s="45" t="str">
        <f>หน้าแรก!C20</f>
        <v>เด็กหญิงธิดารัตน์  ทวีดี</v>
      </c>
      <c r="U20" s="65"/>
      <c r="V20" s="65"/>
      <c r="W20" s="65"/>
      <c r="X20" s="65"/>
      <c r="Y20" s="65"/>
      <c r="Z20" s="5">
        <f t="shared" si="4"/>
        <v>0</v>
      </c>
      <c r="AA20" s="26" t="str">
        <f t="shared" si="5"/>
        <v>0</v>
      </c>
      <c r="AB20" s="27">
        <v>14</v>
      </c>
      <c r="AC20" s="45" t="str">
        <f>หน้าแรก!C20</f>
        <v>เด็กหญิงธิดารัตน์  ทวีดี</v>
      </c>
      <c r="AD20" s="65"/>
      <c r="AE20" s="65"/>
      <c r="AF20" s="65"/>
      <c r="AG20" s="65"/>
      <c r="AH20" s="65"/>
      <c r="AI20" s="5">
        <f t="shared" si="6"/>
        <v>0</v>
      </c>
      <c r="AJ20" s="26" t="str">
        <f t="shared" si="7"/>
        <v>0</v>
      </c>
      <c r="AK20" s="27">
        <v>14</v>
      </c>
      <c r="AL20" s="45" t="str">
        <f>หน้าแรก!C20</f>
        <v>เด็กหญิงธิดารัตน์  ทวีดี</v>
      </c>
      <c r="AM20" s="65"/>
      <c r="AN20" s="65"/>
      <c r="AO20" s="65"/>
      <c r="AP20" s="65"/>
      <c r="AQ20" s="65"/>
      <c r="AR20" s="5">
        <f t="shared" si="8"/>
        <v>0</v>
      </c>
      <c r="AS20" s="26" t="str">
        <f t="shared" si="9"/>
        <v>0</v>
      </c>
    </row>
    <row r="21" spans="1:45" s="44" customFormat="1" ht="15.95" customHeight="1" x14ac:dyDescent="0.2">
      <c r="A21" s="27">
        <v>15</v>
      </c>
      <c r="B21" s="46" t="str">
        <f>หน้าแรก!C21</f>
        <v>เด็กหญิงธิวรรณดา  จันทน์เทศ</v>
      </c>
      <c r="C21" s="65"/>
      <c r="D21" s="65"/>
      <c r="E21" s="65"/>
      <c r="F21" s="65"/>
      <c r="G21" s="65"/>
      <c r="H21" s="5">
        <f t="shared" si="0"/>
        <v>0</v>
      </c>
      <c r="I21" s="26" t="str">
        <f t="shared" si="1"/>
        <v>0</v>
      </c>
      <c r="J21" s="27">
        <v>15</v>
      </c>
      <c r="K21" s="45" t="str">
        <f>หน้าแรก!C21</f>
        <v>เด็กหญิงธิวรรณดา  จันทน์เทศ</v>
      </c>
      <c r="L21" s="65"/>
      <c r="M21" s="65"/>
      <c r="N21" s="65"/>
      <c r="O21" s="65"/>
      <c r="P21" s="65"/>
      <c r="Q21" s="5">
        <f t="shared" si="2"/>
        <v>0</v>
      </c>
      <c r="R21" s="26" t="str">
        <f t="shared" si="3"/>
        <v>0</v>
      </c>
      <c r="S21" s="27">
        <v>15</v>
      </c>
      <c r="T21" s="45" t="str">
        <f>หน้าแรก!C21</f>
        <v>เด็กหญิงธิวรรณดา  จันทน์เทศ</v>
      </c>
      <c r="U21" s="65"/>
      <c r="V21" s="65"/>
      <c r="W21" s="65"/>
      <c r="X21" s="65"/>
      <c r="Y21" s="65"/>
      <c r="Z21" s="5">
        <f t="shared" si="4"/>
        <v>0</v>
      </c>
      <c r="AA21" s="26" t="str">
        <f t="shared" si="5"/>
        <v>0</v>
      </c>
      <c r="AB21" s="27">
        <v>15</v>
      </c>
      <c r="AC21" s="45" t="str">
        <f>หน้าแรก!C21</f>
        <v>เด็กหญิงธิวรรณดา  จันทน์เทศ</v>
      </c>
      <c r="AD21" s="65"/>
      <c r="AE21" s="65"/>
      <c r="AF21" s="65"/>
      <c r="AG21" s="65"/>
      <c r="AH21" s="65"/>
      <c r="AI21" s="5">
        <f t="shared" si="6"/>
        <v>0</v>
      </c>
      <c r="AJ21" s="26" t="str">
        <f t="shared" si="7"/>
        <v>0</v>
      </c>
      <c r="AK21" s="27">
        <v>15</v>
      </c>
      <c r="AL21" s="45" t="str">
        <f>หน้าแรก!C21</f>
        <v>เด็กหญิงธิวรรณดา  จันทน์เทศ</v>
      </c>
      <c r="AM21" s="65"/>
      <c r="AN21" s="65"/>
      <c r="AO21" s="65"/>
      <c r="AP21" s="65"/>
      <c r="AQ21" s="65"/>
      <c r="AR21" s="5">
        <f t="shared" si="8"/>
        <v>0</v>
      </c>
      <c r="AS21" s="26" t="str">
        <f t="shared" si="9"/>
        <v>0</v>
      </c>
    </row>
    <row r="22" spans="1:45" s="44" customFormat="1" ht="15.95" customHeight="1" x14ac:dyDescent="0.2">
      <c r="A22" s="27">
        <v>16</v>
      </c>
      <c r="B22" s="46" t="str">
        <f>หน้าแรก!C22</f>
        <v>เด็กหญิงนิภาพร  วงศ์พุทธะ</v>
      </c>
      <c r="C22" s="65"/>
      <c r="D22" s="65"/>
      <c r="E22" s="65"/>
      <c r="F22" s="65"/>
      <c r="G22" s="65"/>
      <c r="H22" s="5">
        <f t="shared" si="0"/>
        <v>0</v>
      </c>
      <c r="I22" s="26" t="str">
        <f t="shared" si="1"/>
        <v>0</v>
      </c>
      <c r="J22" s="27">
        <v>16</v>
      </c>
      <c r="K22" s="45" t="str">
        <f>หน้าแรก!C22</f>
        <v>เด็กหญิงนิภาพร  วงศ์พุทธะ</v>
      </c>
      <c r="L22" s="65"/>
      <c r="M22" s="65"/>
      <c r="N22" s="65"/>
      <c r="O22" s="65"/>
      <c r="P22" s="65"/>
      <c r="Q22" s="5">
        <f t="shared" si="2"/>
        <v>0</v>
      </c>
      <c r="R22" s="26" t="str">
        <f t="shared" si="3"/>
        <v>0</v>
      </c>
      <c r="S22" s="27">
        <v>16</v>
      </c>
      <c r="T22" s="45" t="str">
        <f>หน้าแรก!C22</f>
        <v>เด็กหญิงนิภาพร  วงศ์พุทธะ</v>
      </c>
      <c r="U22" s="65"/>
      <c r="V22" s="65"/>
      <c r="W22" s="65"/>
      <c r="X22" s="65"/>
      <c r="Y22" s="65"/>
      <c r="Z22" s="5">
        <f t="shared" si="4"/>
        <v>0</v>
      </c>
      <c r="AA22" s="26" t="str">
        <f t="shared" si="5"/>
        <v>0</v>
      </c>
      <c r="AB22" s="27">
        <v>16</v>
      </c>
      <c r="AC22" s="45" t="str">
        <f>หน้าแรก!C22</f>
        <v>เด็กหญิงนิภาพร  วงศ์พุทธะ</v>
      </c>
      <c r="AD22" s="65"/>
      <c r="AE22" s="65"/>
      <c r="AF22" s="65"/>
      <c r="AG22" s="65"/>
      <c r="AH22" s="65"/>
      <c r="AI22" s="5">
        <f t="shared" si="6"/>
        <v>0</v>
      </c>
      <c r="AJ22" s="26" t="str">
        <f t="shared" si="7"/>
        <v>0</v>
      </c>
      <c r="AK22" s="27">
        <v>16</v>
      </c>
      <c r="AL22" s="45" t="str">
        <f>หน้าแรก!C22</f>
        <v>เด็กหญิงนิภาพร  วงศ์พุทธะ</v>
      </c>
      <c r="AM22" s="65"/>
      <c r="AN22" s="65"/>
      <c r="AO22" s="65"/>
      <c r="AP22" s="65"/>
      <c r="AQ22" s="65"/>
      <c r="AR22" s="5">
        <f t="shared" si="8"/>
        <v>0</v>
      </c>
      <c r="AS22" s="26" t="str">
        <f t="shared" si="9"/>
        <v>0</v>
      </c>
    </row>
    <row r="23" spans="1:45" s="44" customFormat="1" ht="15.95" customHeight="1" x14ac:dyDescent="0.2">
      <c r="A23" s="27">
        <v>17</v>
      </c>
      <c r="B23" s="46" t="str">
        <f>หน้าแรก!C23</f>
        <v>เด็กหญิงมณศิกาญจน  เหล่าภา</v>
      </c>
      <c r="C23" s="65"/>
      <c r="D23" s="65"/>
      <c r="E23" s="65"/>
      <c r="F23" s="65"/>
      <c r="G23" s="65"/>
      <c r="H23" s="5">
        <f t="shared" si="0"/>
        <v>0</v>
      </c>
      <c r="I23" s="26" t="str">
        <f t="shared" si="1"/>
        <v>0</v>
      </c>
      <c r="J23" s="27">
        <v>17</v>
      </c>
      <c r="K23" s="45" t="str">
        <f>หน้าแรก!C23</f>
        <v>เด็กหญิงมณศิกาญจน  เหล่าภา</v>
      </c>
      <c r="L23" s="65"/>
      <c r="M23" s="65"/>
      <c r="N23" s="65"/>
      <c r="O23" s="65"/>
      <c r="P23" s="65"/>
      <c r="Q23" s="5">
        <f t="shared" si="2"/>
        <v>0</v>
      </c>
      <c r="R23" s="26" t="str">
        <f t="shared" si="3"/>
        <v>0</v>
      </c>
      <c r="S23" s="27">
        <v>17</v>
      </c>
      <c r="T23" s="45" t="str">
        <f>หน้าแรก!C23</f>
        <v>เด็กหญิงมณศิกาญจน  เหล่าภา</v>
      </c>
      <c r="U23" s="65"/>
      <c r="V23" s="65"/>
      <c r="W23" s="65"/>
      <c r="X23" s="65"/>
      <c r="Y23" s="65"/>
      <c r="Z23" s="5">
        <f t="shared" si="4"/>
        <v>0</v>
      </c>
      <c r="AA23" s="26" t="str">
        <f t="shared" si="5"/>
        <v>0</v>
      </c>
      <c r="AB23" s="27">
        <v>17</v>
      </c>
      <c r="AC23" s="45" t="str">
        <f>หน้าแรก!C23</f>
        <v>เด็กหญิงมณศิกาญจน  เหล่าภา</v>
      </c>
      <c r="AD23" s="65"/>
      <c r="AE23" s="65"/>
      <c r="AF23" s="65"/>
      <c r="AG23" s="65"/>
      <c r="AH23" s="65"/>
      <c r="AI23" s="5">
        <f t="shared" si="6"/>
        <v>0</v>
      </c>
      <c r="AJ23" s="26" t="str">
        <f t="shared" si="7"/>
        <v>0</v>
      </c>
      <c r="AK23" s="27">
        <v>17</v>
      </c>
      <c r="AL23" s="45" t="str">
        <f>หน้าแรก!C23</f>
        <v>เด็กหญิงมณศิกาญจน  เหล่าภา</v>
      </c>
      <c r="AM23" s="65"/>
      <c r="AN23" s="65"/>
      <c r="AO23" s="65"/>
      <c r="AP23" s="65"/>
      <c r="AQ23" s="65"/>
      <c r="AR23" s="5">
        <f t="shared" si="8"/>
        <v>0</v>
      </c>
      <c r="AS23" s="26" t="str">
        <f t="shared" si="9"/>
        <v>0</v>
      </c>
    </row>
    <row r="24" spans="1:45" s="44" customFormat="1" ht="15.95" customHeight="1" x14ac:dyDescent="0.2">
      <c r="A24" s="27">
        <v>18</v>
      </c>
      <c r="B24" s="46" t="str">
        <f>หน้าแรก!C24</f>
        <v>เด็กหญิงมุฑิตา  วีระศิริ</v>
      </c>
      <c r="C24" s="65"/>
      <c r="D24" s="65"/>
      <c r="E24" s="65"/>
      <c r="F24" s="65"/>
      <c r="G24" s="65"/>
      <c r="H24" s="5">
        <f t="shared" si="0"/>
        <v>0</v>
      </c>
      <c r="I24" s="26" t="str">
        <f t="shared" si="1"/>
        <v>0</v>
      </c>
      <c r="J24" s="27">
        <v>18</v>
      </c>
      <c r="K24" s="45" t="str">
        <f>หน้าแรก!C24</f>
        <v>เด็กหญิงมุฑิตา  วีระศิริ</v>
      </c>
      <c r="L24" s="65"/>
      <c r="M24" s="65"/>
      <c r="N24" s="65"/>
      <c r="O24" s="65"/>
      <c r="P24" s="65"/>
      <c r="Q24" s="5">
        <f t="shared" si="2"/>
        <v>0</v>
      </c>
      <c r="R24" s="26" t="str">
        <f t="shared" si="3"/>
        <v>0</v>
      </c>
      <c r="S24" s="27">
        <v>18</v>
      </c>
      <c r="T24" s="45" t="str">
        <f>หน้าแรก!C24</f>
        <v>เด็กหญิงมุฑิตา  วีระศิริ</v>
      </c>
      <c r="U24" s="65"/>
      <c r="V24" s="65"/>
      <c r="W24" s="65"/>
      <c r="X24" s="65"/>
      <c r="Y24" s="65"/>
      <c r="Z24" s="5">
        <f t="shared" si="4"/>
        <v>0</v>
      </c>
      <c r="AA24" s="26" t="str">
        <f t="shared" si="5"/>
        <v>0</v>
      </c>
      <c r="AB24" s="27">
        <v>18</v>
      </c>
      <c r="AC24" s="45" t="str">
        <f>หน้าแรก!C24</f>
        <v>เด็กหญิงมุฑิตา  วีระศิริ</v>
      </c>
      <c r="AD24" s="65"/>
      <c r="AE24" s="65"/>
      <c r="AF24" s="65"/>
      <c r="AG24" s="65"/>
      <c r="AH24" s="65"/>
      <c r="AI24" s="5">
        <f t="shared" si="6"/>
        <v>0</v>
      </c>
      <c r="AJ24" s="26" t="str">
        <f t="shared" si="7"/>
        <v>0</v>
      </c>
      <c r="AK24" s="27">
        <v>18</v>
      </c>
      <c r="AL24" s="45" t="str">
        <f>หน้าแรก!C24</f>
        <v>เด็กหญิงมุฑิตา  วีระศิริ</v>
      </c>
      <c r="AM24" s="65"/>
      <c r="AN24" s="65"/>
      <c r="AO24" s="65"/>
      <c r="AP24" s="65"/>
      <c r="AQ24" s="65"/>
      <c r="AR24" s="5">
        <f t="shared" si="8"/>
        <v>0</v>
      </c>
      <c r="AS24" s="26" t="str">
        <f t="shared" si="9"/>
        <v>0</v>
      </c>
    </row>
    <row r="25" spans="1:45" s="44" customFormat="1" ht="15.95" customHeight="1" x14ac:dyDescent="0.2">
      <c r="A25" s="27">
        <v>19</v>
      </c>
      <c r="B25" s="46" t="str">
        <f>หน้าแรก!C25</f>
        <v>เด็กหญิงรลิสรา  จันทะเส</v>
      </c>
      <c r="C25" s="65"/>
      <c r="D25" s="65"/>
      <c r="E25" s="65"/>
      <c r="F25" s="65"/>
      <c r="G25" s="65"/>
      <c r="H25" s="5">
        <f t="shared" si="0"/>
        <v>0</v>
      </c>
      <c r="I25" s="26" t="str">
        <f t="shared" si="1"/>
        <v>0</v>
      </c>
      <c r="J25" s="27">
        <v>19</v>
      </c>
      <c r="K25" s="45" t="str">
        <f>หน้าแรก!C25</f>
        <v>เด็กหญิงรลิสรา  จันทะเส</v>
      </c>
      <c r="L25" s="65"/>
      <c r="M25" s="65"/>
      <c r="N25" s="65"/>
      <c r="O25" s="65"/>
      <c r="P25" s="65"/>
      <c r="Q25" s="5">
        <f t="shared" si="2"/>
        <v>0</v>
      </c>
      <c r="R25" s="26" t="str">
        <f t="shared" si="3"/>
        <v>0</v>
      </c>
      <c r="S25" s="27">
        <v>19</v>
      </c>
      <c r="T25" s="45" t="str">
        <f>หน้าแรก!C25</f>
        <v>เด็กหญิงรลิสรา  จันทะเส</v>
      </c>
      <c r="U25" s="65"/>
      <c r="V25" s="65"/>
      <c r="W25" s="65"/>
      <c r="X25" s="65"/>
      <c r="Y25" s="65"/>
      <c r="Z25" s="5">
        <f t="shared" si="4"/>
        <v>0</v>
      </c>
      <c r="AA25" s="26" t="str">
        <f t="shared" si="5"/>
        <v>0</v>
      </c>
      <c r="AB25" s="27">
        <v>19</v>
      </c>
      <c r="AC25" s="45" t="str">
        <f>หน้าแรก!C25</f>
        <v>เด็กหญิงรลิสรา  จันทะเส</v>
      </c>
      <c r="AD25" s="65"/>
      <c r="AE25" s="65"/>
      <c r="AF25" s="65"/>
      <c r="AG25" s="65"/>
      <c r="AH25" s="65"/>
      <c r="AI25" s="5">
        <f t="shared" si="6"/>
        <v>0</v>
      </c>
      <c r="AJ25" s="26" t="str">
        <f t="shared" si="7"/>
        <v>0</v>
      </c>
      <c r="AK25" s="27">
        <v>19</v>
      </c>
      <c r="AL25" s="45" t="str">
        <f>หน้าแรก!C25</f>
        <v>เด็กหญิงรลิสรา  จันทะเส</v>
      </c>
      <c r="AM25" s="65"/>
      <c r="AN25" s="65"/>
      <c r="AO25" s="65"/>
      <c r="AP25" s="65"/>
      <c r="AQ25" s="65"/>
      <c r="AR25" s="5">
        <f t="shared" si="8"/>
        <v>0</v>
      </c>
      <c r="AS25" s="26" t="str">
        <f t="shared" si="9"/>
        <v>0</v>
      </c>
    </row>
    <row r="26" spans="1:45" s="44" customFormat="1" ht="15.95" customHeight="1" x14ac:dyDescent="0.2">
      <c r="A26" s="27">
        <v>20</v>
      </c>
      <c r="B26" s="46" t="str">
        <f>หน้าแรก!C26</f>
        <v>เด็กหญิงศรีประวรรณ  หาญจันทร์</v>
      </c>
      <c r="C26" s="65"/>
      <c r="D26" s="65"/>
      <c r="E26" s="65"/>
      <c r="F26" s="65"/>
      <c r="G26" s="65"/>
      <c r="H26" s="5">
        <f t="shared" si="0"/>
        <v>0</v>
      </c>
      <c r="I26" s="26" t="str">
        <f t="shared" si="1"/>
        <v>0</v>
      </c>
      <c r="J26" s="27">
        <v>20</v>
      </c>
      <c r="K26" s="45" t="str">
        <f>หน้าแรก!C26</f>
        <v>เด็กหญิงศรีประวรรณ  หาญจันทร์</v>
      </c>
      <c r="L26" s="65"/>
      <c r="M26" s="65"/>
      <c r="N26" s="65"/>
      <c r="O26" s="65"/>
      <c r="P26" s="65"/>
      <c r="Q26" s="5">
        <f t="shared" si="2"/>
        <v>0</v>
      </c>
      <c r="R26" s="26" t="str">
        <f t="shared" si="3"/>
        <v>0</v>
      </c>
      <c r="S26" s="27">
        <v>20</v>
      </c>
      <c r="T26" s="45" t="str">
        <f>หน้าแรก!C26</f>
        <v>เด็กหญิงศรีประวรรณ  หาญจันทร์</v>
      </c>
      <c r="U26" s="65"/>
      <c r="V26" s="65"/>
      <c r="W26" s="65"/>
      <c r="X26" s="65"/>
      <c r="Y26" s="65"/>
      <c r="Z26" s="5">
        <f t="shared" si="4"/>
        <v>0</v>
      </c>
      <c r="AA26" s="26" t="str">
        <f t="shared" si="5"/>
        <v>0</v>
      </c>
      <c r="AB26" s="27">
        <v>20</v>
      </c>
      <c r="AC26" s="45" t="str">
        <f>หน้าแรก!C26</f>
        <v>เด็กหญิงศรีประวรรณ  หาญจันทร์</v>
      </c>
      <c r="AD26" s="65"/>
      <c r="AE26" s="65"/>
      <c r="AF26" s="65"/>
      <c r="AG26" s="65"/>
      <c r="AH26" s="65"/>
      <c r="AI26" s="5">
        <f t="shared" si="6"/>
        <v>0</v>
      </c>
      <c r="AJ26" s="26" t="str">
        <f t="shared" si="7"/>
        <v>0</v>
      </c>
      <c r="AK26" s="27">
        <v>20</v>
      </c>
      <c r="AL26" s="45" t="str">
        <f>หน้าแรก!C26</f>
        <v>เด็กหญิงศรีประวรรณ  หาญจันทร์</v>
      </c>
      <c r="AM26" s="65"/>
      <c r="AN26" s="65"/>
      <c r="AO26" s="65"/>
      <c r="AP26" s="65"/>
      <c r="AQ26" s="65"/>
      <c r="AR26" s="5">
        <f t="shared" si="8"/>
        <v>0</v>
      </c>
      <c r="AS26" s="26" t="str">
        <f t="shared" si="9"/>
        <v>0</v>
      </c>
    </row>
    <row r="27" spans="1:45" s="44" customFormat="1" ht="15.95" customHeight="1" x14ac:dyDescent="0.2">
      <c r="A27" s="27">
        <v>21</v>
      </c>
      <c r="B27" s="46" t="str">
        <f>หน้าแรก!C27</f>
        <v>เด็กหญิงศุภสุดา  ดาทวี</v>
      </c>
      <c r="C27" s="65"/>
      <c r="D27" s="65"/>
      <c r="E27" s="65"/>
      <c r="F27" s="65"/>
      <c r="G27" s="65"/>
      <c r="H27" s="5">
        <f t="shared" si="0"/>
        <v>0</v>
      </c>
      <c r="I27" s="26" t="str">
        <f t="shared" si="1"/>
        <v>0</v>
      </c>
      <c r="J27" s="27">
        <v>21</v>
      </c>
      <c r="K27" s="45" t="str">
        <f>หน้าแรก!C27</f>
        <v>เด็กหญิงศุภสุดา  ดาทวี</v>
      </c>
      <c r="L27" s="65"/>
      <c r="M27" s="65"/>
      <c r="N27" s="65"/>
      <c r="O27" s="65"/>
      <c r="P27" s="65"/>
      <c r="Q27" s="5">
        <f t="shared" si="2"/>
        <v>0</v>
      </c>
      <c r="R27" s="26" t="str">
        <f t="shared" si="3"/>
        <v>0</v>
      </c>
      <c r="S27" s="27">
        <v>21</v>
      </c>
      <c r="T27" s="45" t="str">
        <f>หน้าแรก!C27</f>
        <v>เด็กหญิงศุภสุดา  ดาทวี</v>
      </c>
      <c r="U27" s="65"/>
      <c r="V27" s="65"/>
      <c r="W27" s="65"/>
      <c r="X27" s="65"/>
      <c r="Y27" s="65"/>
      <c r="Z27" s="5">
        <f t="shared" si="4"/>
        <v>0</v>
      </c>
      <c r="AA27" s="26" t="str">
        <f t="shared" si="5"/>
        <v>0</v>
      </c>
      <c r="AB27" s="27">
        <v>21</v>
      </c>
      <c r="AC27" s="45" t="str">
        <f>หน้าแรก!C27</f>
        <v>เด็กหญิงศุภสุดา  ดาทวี</v>
      </c>
      <c r="AD27" s="65"/>
      <c r="AE27" s="65"/>
      <c r="AF27" s="65"/>
      <c r="AG27" s="65"/>
      <c r="AH27" s="65"/>
      <c r="AI27" s="5">
        <f t="shared" si="6"/>
        <v>0</v>
      </c>
      <c r="AJ27" s="26" t="str">
        <f t="shared" si="7"/>
        <v>0</v>
      </c>
      <c r="AK27" s="27">
        <v>21</v>
      </c>
      <c r="AL27" s="45" t="str">
        <f>หน้าแรก!C27</f>
        <v>เด็กหญิงศุภสุดา  ดาทวี</v>
      </c>
      <c r="AM27" s="65"/>
      <c r="AN27" s="65"/>
      <c r="AO27" s="65"/>
      <c r="AP27" s="65"/>
      <c r="AQ27" s="65"/>
      <c r="AR27" s="5">
        <f t="shared" si="8"/>
        <v>0</v>
      </c>
      <c r="AS27" s="26" t="str">
        <f t="shared" si="9"/>
        <v>0</v>
      </c>
    </row>
    <row r="28" spans="1:45" s="44" customFormat="1" ht="15.95" customHeight="1" x14ac:dyDescent="0.2">
      <c r="A28" s="27">
        <v>22</v>
      </c>
      <c r="B28" s="46" t="str">
        <f>หน้าแรก!C28</f>
        <v>เด็กหญิงสุนิตา  สุโกพันธ์</v>
      </c>
      <c r="C28" s="65"/>
      <c r="D28" s="65"/>
      <c r="E28" s="65"/>
      <c r="F28" s="65"/>
      <c r="G28" s="65"/>
      <c r="H28" s="5">
        <f t="shared" si="0"/>
        <v>0</v>
      </c>
      <c r="I28" s="26" t="str">
        <f t="shared" si="1"/>
        <v>0</v>
      </c>
      <c r="J28" s="27">
        <v>22</v>
      </c>
      <c r="K28" s="45" t="str">
        <f>หน้าแรก!C28</f>
        <v>เด็กหญิงสุนิตา  สุโกพันธ์</v>
      </c>
      <c r="L28" s="65"/>
      <c r="M28" s="65"/>
      <c r="N28" s="65"/>
      <c r="O28" s="65"/>
      <c r="P28" s="65"/>
      <c r="Q28" s="5">
        <f t="shared" si="2"/>
        <v>0</v>
      </c>
      <c r="R28" s="26" t="str">
        <f t="shared" si="3"/>
        <v>0</v>
      </c>
      <c r="S28" s="27">
        <v>22</v>
      </c>
      <c r="T28" s="45" t="str">
        <f>หน้าแรก!C28</f>
        <v>เด็กหญิงสุนิตา  สุโกพันธ์</v>
      </c>
      <c r="U28" s="65"/>
      <c r="V28" s="65"/>
      <c r="W28" s="65"/>
      <c r="X28" s="65"/>
      <c r="Y28" s="65"/>
      <c r="Z28" s="5">
        <f t="shared" si="4"/>
        <v>0</v>
      </c>
      <c r="AA28" s="26" t="str">
        <f t="shared" si="5"/>
        <v>0</v>
      </c>
      <c r="AB28" s="27">
        <v>22</v>
      </c>
      <c r="AC28" s="45" t="str">
        <f>หน้าแรก!C28</f>
        <v>เด็กหญิงสุนิตา  สุโกพันธ์</v>
      </c>
      <c r="AD28" s="65"/>
      <c r="AE28" s="65"/>
      <c r="AF28" s="65"/>
      <c r="AG28" s="65"/>
      <c r="AH28" s="65"/>
      <c r="AI28" s="5">
        <f t="shared" si="6"/>
        <v>0</v>
      </c>
      <c r="AJ28" s="26" t="str">
        <f t="shared" si="7"/>
        <v>0</v>
      </c>
      <c r="AK28" s="27">
        <v>22</v>
      </c>
      <c r="AL28" s="45" t="str">
        <f>หน้าแรก!C28</f>
        <v>เด็กหญิงสุนิตา  สุโกพันธ์</v>
      </c>
      <c r="AM28" s="65"/>
      <c r="AN28" s="65"/>
      <c r="AO28" s="65"/>
      <c r="AP28" s="65"/>
      <c r="AQ28" s="65"/>
      <c r="AR28" s="5">
        <f t="shared" si="8"/>
        <v>0</v>
      </c>
      <c r="AS28" s="26" t="str">
        <f t="shared" si="9"/>
        <v>0</v>
      </c>
    </row>
    <row r="29" spans="1:45" s="44" customFormat="1" ht="15.95" customHeight="1" x14ac:dyDescent="0.2">
      <c r="A29" s="27">
        <v>23</v>
      </c>
      <c r="B29" s="46" t="str">
        <f>หน้าแรก!C29</f>
        <v>เด็กหญิงนัฐลดาภรณ์  วิไลพันธ์</v>
      </c>
      <c r="C29" s="65"/>
      <c r="D29" s="65"/>
      <c r="E29" s="65"/>
      <c r="F29" s="65"/>
      <c r="G29" s="65"/>
      <c r="H29" s="5">
        <f t="shared" si="0"/>
        <v>0</v>
      </c>
      <c r="I29" s="26" t="str">
        <f t="shared" si="1"/>
        <v>0</v>
      </c>
      <c r="J29" s="27">
        <v>23</v>
      </c>
      <c r="K29" s="45" t="str">
        <f>หน้าแรก!C29</f>
        <v>เด็กหญิงนัฐลดาภรณ์  วิไลพันธ์</v>
      </c>
      <c r="L29" s="65"/>
      <c r="M29" s="65"/>
      <c r="N29" s="65"/>
      <c r="O29" s="65"/>
      <c r="P29" s="65"/>
      <c r="Q29" s="5">
        <f t="shared" si="2"/>
        <v>0</v>
      </c>
      <c r="R29" s="26" t="str">
        <f t="shared" si="3"/>
        <v>0</v>
      </c>
      <c r="S29" s="27">
        <v>23</v>
      </c>
      <c r="T29" s="45" t="str">
        <f>หน้าแรก!C29</f>
        <v>เด็กหญิงนัฐลดาภรณ์  วิไลพันธ์</v>
      </c>
      <c r="U29" s="65"/>
      <c r="V29" s="65"/>
      <c r="W29" s="65"/>
      <c r="X29" s="65"/>
      <c r="Y29" s="65"/>
      <c r="Z29" s="5">
        <f t="shared" si="4"/>
        <v>0</v>
      </c>
      <c r="AA29" s="26" t="str">
        <f t="shared" si="5"/>
        <v>0</v>
      </c>
      <c r="AB29" s="27">
        <v>23</v>
      </c>
      <c r="AC29" s="45" t="str">
        <f>หน้าแรก!C29</f>
        <v>เด็กหญิงนัฐลดาภรณ์  วิไลพันธ์</v>
      </c>
      <c r="AD29" s="65"/>
      <c r="AE29" s="65"/>
      <c r="AF29" s="65"/>
      <c r="AG29" s="65"/>
      <c r="AH29" s="65"/>
      <c r="AI29" s="5">
        <f t="shared" si="6"/>
        <v>0</v>
      </c>
      <c r="AJ29" s="26" t="str">
        <f t="shared" si="7"/>
        <v>0</v>
      </c>
      <c r="AK29" s="27">
        <v>23</v>
      </c>
      <c r="AL29" s="45" t="str">
        <f>หน้าแรก!C29</f>
        <v>เด็กหญิงนัฐลดาภรณ์  วิไลพันธ์</v>
      </c>
      <c r="AM29" s="65"/>
      <c r="AN29" s="65"/>
      <c r="AO29" s="65"/>
      <c r="AP29" s="65"/>
      <c r="AQ29" s="65"/>
      <c r="AR29" s="5">
        <f t="shared" si="8"/>
        <v>0</v>
      </c>
      <c r="AS29" s="26" t="str">
        <f t="shared" si="9"/>
        <v>0</v>
      </c>
    </row>
    <row r="30" spans="1:45" s="44" customFormat="1" ht="15.95" customHeight="1" thickBot="1" x14ac:dyDescent="0.25">
      <c r="A30" s="27">
        <v>24</v>
      </c>
      <c r="B30" s="46" t="str">
        <f>หน้าแรก!C30</f>
        <v>เด็กชายอาทิตย์  หงษ์สามารถ</v>
      </c>
      <c r="C30" s="65"/>
      <c r="D30" s="65"/>
      <c r="E30" s="65"/>
      <c r="F30" s="65"/>
      <c r="G30" s="65"/>
      <c r="H30" s="5">
        <f t="shared" si="0"/>
        <v>0</v>
      </c>
      <c r="I30" s="26" t="str">
        <f t="shared" si="1"/>
        <v>0</v>
      </c>
      <c r="J30" s="27">
        <v>24</v>
      </c>
      <c r="K30" s="45" t="str">
        <f>หน้าแรก!C30</f>
        <v>เด็กชายอาทิตย์  หงษ์สามารถ</v>
      </c>
      <c r="L30" s="65"/>
      <c r="M30" s="65"/>
      <c r="N30" s="65"/>
      <c r="O30" s="65"/>
      <c r="P30" s="65"/>
      <c r="Q30" s="5">
        <f t="shared" si="2"/>
        <v>0</v>
      </c>
      <c r="R30" s="26" t="str">
        <f t="shared" si="3"/>
        <v>0</v>
      </c>
      <c r="S30" s="27">
        <v>24</v>
      </c>
      <c r="T30" s="45" t="str">
        <f>หน้าแรก!C30</f>
        <v>เด็กชายอาทิตย์  หงษ์สามารถ</v>
      </c>
      <c r="U30" s="65"/>
      <c r="V30" s="65"/>
      <c r="W30" s="65"/>
      <c r="X30" s="65"/>
      <c r="Y30" s="65"/>
      <c r="Z30" s="5">
        <f t="shared" si="4"/>
        <v>0</v>
      </c>
      <c r="AA30" s="26" t="str">
        <f t="shared" si="5"/>
        <v>0</v>
      </c>
      <c r="AB30" s="27">
        <v>24</v>
      </c>
      <c r="AC30" s="45" t="str">
        <f>หน้าแรก!C30</f>
        <v>เด็กชายอาทิตย์  หงษ์สามารถ</v>
      </c>
      <c r="AD30" s="65"/>
      <c r="AE30" s="65"/>
      <c r="AF30" s="65"/>
      <c r="AG30" s="65"/>
      <c r="AH30" s="65"/>
      <c r="AI30" s="5">
        <f t="shared" si="6"/>
        <v>0</v>
      </c>
      <c r="AJ30" s="26" t="str">
        <f t="shared" si="7"/>
        <v>0</v>
      </c>
      <c r="AK30" s="27">
        <v>24</v>
      </c>
      <c r="AL30" s="45" t="str">
        <f>หน้าแรก!C30</f>
        <v>เด็กชายอาทิตย์  หงษ์สามารถ</v>
      </c>
      <c r="AM30" s="65"/>
      <c r="AN30" s="65"/>
      <c r="AO30" s="65"/>
      <c r="AP30" s="65"/>
      <c r="AQ30" s="65"/>
      <c r="AR30" s="5">
        <f t="shared" si="8"/>
        <v>0</v>
      </c>
      <c r="AS30" s="26" t="str">
        <f t="shared" si="9"/>
        <v>0</v>
      </c>
    </row>
    <row r="31" spans="1:45" s="44" customFormat="1" ht="15.95" customHeight="1" x14ac:dyDescent="0.2">
      <c r="A31" s="115" t="s">
        <v>12</v>
      </c>
      <c r="B31" s="116"/>
      <c r="C31" s="18">
        <f>SUM(C7:C30)</f>
        <v>6</v>
      </c>
      <c r="D31" s="18">
        <f>SUM(D7:D30)</f>
        <v>6</v>
      </c>
      <c r="E31" s="18">
        <f>SUM(E7:E30)</f>
        <v>6</v>
      </c>
      <c r="F31" s="18">
        <f>SUM(F7:F30)</f>
        <v>6</v>
      </c>
      <c r="G31" s="18">
        <f>SUM(G7:G30)</f>
        <v>6</v>
      </c>
      <c r="H31" s="18">
        <f>SUM(H7:H30)</f>
        <v>30</v>
      </c>
      <c r="I31" s="19"/>
      <c r="J31" s="115" t="s">
        <v>12</v>
      </c>
      <c r="K31" s="116"/>
      <c r="L31" s="18">
        <f>SUM(L7:L30)</f>
        <v>6</v>
      </c>
      <c r="M31" s="18">
        <f>SUM(M7:M30)</f>
        <v>6</v>
      </c>
      <c r="N31" s="18">
        <f>SUM(N7:N30)</f>
        <v>6</v>
      </c>
      <c r="O31" s="18">
        <f>SUM(O7:O30)</f>
        <v>6</v>
      </c>
      <c r="P31" s="18">
        <f>SUM(P7:P30)</f>
        <v>6</v>
      </c>
      <c r="Q31" s="18">
        <f>SUM(Q7:Q30)</f>
        <v>30</v>
      </c>
      <c r="R31" s="19"/>
      <c r="S31" s="115" t="s">
        <v>12</v>
      </c>
      <c r="T31" s="116"/>
      <c r="U31" s="18">
        <f>SUM(U7:U30)</f>
        <v>6</v>
      </c>
      <c r="V31" s="18">
        <f>SUM(V7:V30)</f>
        <v>6</v>
      </c>
      <c r="W31" s="18">
        <f>SUM(W7:W30)</f>
        <v>6</v>
      </c>
      <c r="X31" s="18">
        <f>SUM(X7:X30)</f>
        <v>6</v>
      </c>
      <c r="Y31" s="18">
        <f>SUM(Y7:Y30)</f>
        <v>6</v>
      </c>
      <c r="Z31" s="18">
        <f>SUM(Z7:Z30)</f>
        <v>30</v>
      </c>
      <c r="AA31" s="19"/>
      <c r="AB31" s="115" t="s">
        <v>12</v>
      </c>
      <c r="AC31" s="116"/>
      <c r="AD31" s="18">
        <f>SUM(AD7:AD30)</f>
        <v>6</v>
      </c>
      <c r="AE31" s="18">
        <f>SUM(AE7:AE30)</f>
        <v>6</v>
      </c>
      <c r="AF31" s="18">
        <f>SUM(AF7:AF30)</f>
        <v>6</v>
      </c>
      <c r="AG31" s="18">
        <f>SUM(AG7:AG30)</f>
        <v>6</v>
      </c>
      <c r="AH31" s="18">
        <f>SUM(AH7:AH30)</f>
        <v>6</v>
      </c>
      <c r="AI31" s="18">
        <f>SUM(AI7:AI30)</f>
        <v>30</v>
      </c>
      <c r="AJ31" s="19"/>
      <c r="AK31" s="115" t="s">
        <v>12</v>
      </c>
      <c r="AL31" s="116"/>
      <c r="AM31" s="18">
        <f>SUM(AM7:AM30)</f>
        <v>6</v>
      </c>
      <c r="AN31" s="18">
        <f>SUM(AN7:AN30)</f>
        <v>6</v>
      </c>
      <c r="AO31" s="18">
        <f>SUM(AO7:AO30)</f>
        <v>6</v>
      </c>
      <c r="AP31" s="18">
        <f>SUM(AP7:AP30)</f>
        <v>6</v>
      </c>
      <c r="AQ31" s="18">
        <f>SUM(AQ7:AQ30)</f>
        <v>6</v>
      </c>
      <c r="AR31" s="18">
        <f>SUM(AR7:AR30)</f>
        <v>30</v>
      </c>
      <c r="AS31" s="19"/>
    </row>
    <row r="32" spans="1:45" s="44" customFormat="1" ht="15.95" customHeight="1" thickBot="1" x14ac:dyDescent="0.25">
      <c r="A32" s="108" t="s">
        <v>18</v>
      </c>
      <c r="B32" s="109"/>
      <c r="C32" s="34">
        <f>(100/(C6*I2))*C31</f>
        <v>8.3333333333333321</v>
      </c>
      <c r="D32" s="34">
        <f>(100/(D6*I2))*D31</f>
        <v>8.3333333333333321</v>
      </c>
      <c r="E32" s="34">
        <f>(100/(E6*I2))*E31</f>
        <v>8.3333333333333321</v>
      </c>
      <c r="F32" s="34">
        <f>(100/(F6*I2))*F31</f>
        <v>8.3333333333333321</v>
      </c>
      <c r="G32" s="34">
        <f>(100/(G6*I2))*G31</f>
        <v>8.3333333333333321</v>
      </c>
      <c r="H32" s="34">
        <f>(100/(H6*I2))*H31</f>
        <v>8.3333333333333339</v>
      </c>
      <c r="I32" s="48"/>
      <c r="J32" s="108" t="s">
        <v>18</v>
      </c>
      <c r="K32" s="109"/>
      <c r="L32" s="34">
        <f>(100/(L6*R2))*L31</f>
        <v>8.3333333333333321</v>
      </c>
      <c r="M32" s="34">
        <f>(100/(M6*R2))*M31</f>
        <v>8.3333333333333321</v>
      </c>
      <c r="N32" s="34">
        <f>(100/(N6*R2))*N31</f>
        <v>8.3333333333333321</v>
      </c>
      <c r="O32" s="34">
        <f>(100/(O6*R2))*O31</f>
        <v>8.3333333333333321</v>
      </c>
      <c r="P32" s="34">
        <f>(100/(P6*R2))*P31</f>
        <v>8.3333333333333321</v>
      </c>
      <c r="Q32" s="34">
        <f>(100/(Q6*R2))*Q31</f>
        <v>8.3333333333333339</v>
      </c>
      <c r="R32" s="48"/>
      <c r="S32" s="108" t="s">
        <v>18</v>
      </c>
      <c r="T32" s="109"/>
      <c r="U32" s="34">
        <f>(100/(U6*AA2))*U31</f>
        <v>8.3333333333333321</v>
      </c>
      <c r="V32" s="34">
        <f>(100/(V6*AA2))*V31</f>
        <v>8.3333333333333321</v>
      </c>
      <c r="W32" s="34">
        <f>(100/(W6*AA2))*W31</f>
        <v>8.3333333333333321</v>
      </c>
      <c r="X32" s="34">
        <f>(100/(X6*AA2))*X31</f>
        <v>8.3333333333333321</v>
      </c>
      <c r="Y32" s="34">
        <f>(100/(Y6*AA2))*Y31</f>
        <v>8.3333333333333321</v>
      </c>
      <c r="Z32" s="34">
        <f>(100/(Z6*AA2))*Z31</f>
        <v>8.3333333333333339</v>
      </c>
      <c r="AA32" s="48"/>
      <c r="AB32" s="108" t="s">
        <v>18</v>
      </c>
      <c r="AC32" s="109"/>
      <c r="AD32" s="34">
        <f>(100/(AD6*AJ2))*AD31</f>
        <v>8.3333333333333321</v>
      </c>
      <c r="AE32" s="34">
        <f>(100/(AE6*AJ2))*AE31</f>
        <v>8.3333333333333321</v>
      </c>
      <c r="AF32" s="34">
        <f>(100/(AF6*AJ2))*AF31</f>
        <v>8.3333333333333321</v>
      </c>
      <c r="AG32" s="34">
        <f>(100/(AG6*AJ2))*AG31</f>
        <v>8.3333333333333321</v>
      </c>
      <c r="AH32" s="34">
        <f>(100/(AH6*AJ2))*AH31</f>
        <v>8.3333333333333321</v>
      </c>
      <c r="AI32" s="34">
        <f>(100/(AI6*AJ2))*AI31</f>
        <v>8.3333333333333339</v>
      </c>
      <c r="AJ32" s="48"/>
      <c r="AK32" s="108" t="s">
        <v>18</v>
      </c>
      <c r="AL32" s="109"/>
      <c r="AM32" s="34">
        <f>(100/(AM6*AS2))*AM31</f>
        <v>8.3333333333333321</v>
      </c>
      <c r="AN32" s="34">
        <f>(100/(AN6*AS2))*AN31</f>
        <v>8.3333333333333321</v>
      </c>
      <c r="AO32" s="34">
        <f>(100/(AO6*AS2))*AO31</f>
        <v>8.3333333333333321</v>
      </c>
      <c r="AP32" s="34">
        <f>(100/(AP6*AS2))*AP31</f>
        <v>8.3333333333333321</v>
      </c>
      <c r="AQ32" s="34">
        <f>(100/(AQ6*AS2))*AQ31</f>
        <v>8.3333333333333321</v>
      </c>
      <c r="AR32" s="34">
        <f>(100/(AR6*AS2))*AR31</f>
        <v>8.3333333333333339</v>
      </c>
      <c r="AS32" s="48"/>
    </row>
  </sheetData>
  <sheetProtection password="9F5A" sheet="1" objects="1" scenarios="1"/>
  <mergeCells count="40">
    <mergeCell ref="A32:B32"/>
    <mergeCell ref="I4:I6"/>
    <mergeCell ref="A1:I1"/>
    <mergeCell ref="J1:R1"/>
    <mergeCell ref="J4:J6"/>
    <mergeCell ref="K4:K6"/>
    <mergeCell ref="L4:P4"/>
    <mergeCell ref="Q4:Q5"/>
    <mergeCell ref="R4:R6"/>
    <mergeCell ref="J31:K31"/>
    <mergeCell ref="A4:A6"/>
    <mergeCell ref="B4:B6"/>
    <mergeCell ref="C4:G4"/>
    <mergeCell ref="H4:H5"/>
    <mergeCell ref="A31:B31"/>
    <mergeCell ref="J32:K32"/>
    <mergeCell ref="S1:AA1"/>
    <mergeCell ref="S4:S6"/>
    <mergeCell ref="T4:T6"/>
    <mergeCell ref="U4:Y4"/>
    <mergeCell ref="Z4:Z5"/>
    <mergeCell ref="AA4:AA6"/>
    <mergeCell ref="AB1:AJ1"/>
    <mergeCell ref="AB4:AB6"/>
    <mergeCell ref="AC4:AC6"/>
    <mergeCell ref="AD4:AH4"/>
    <mergeCell ref="AK1:AS1"/>
    <mergeCell ref="AK4:AK6"/>
    <mergeCell ref="AL4:AL6"/>
    <mergeCell ref="AM4:AQ4"/>
    <mergeCell ref="AR4:AR5"/>
    <mergeCell ref="AS4:AS6"/>
    <mergeCell ref="AI4:AI5"/>
    <mergeCell ref="AJ4:AJ6"/>
    <mergeCell ref="S31:T31"/>
    <mergeCell ref="S32:T32"/>
    <mergeCell ref="AB31:AC31"/>
    <mergeCell ref="AB32:AC32"/>
    <mergeCell ref="AK31:AL31"/>
    <mergeCell ref="AK32:AL3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2"/>
  <sheetViews>
    <sheetView view="pageBreakPreview" zoomScale="110" zoomScaleSheetLayoutView="110" workbookViewId="0">
      <selection activeCell="C39" sqref="C39"/>
    </sheetView>
  </sheetViews>
  <sheetFormatPr defaultRowHeight="14.25" x14ac:dyDescent="0.2"/>
  <cols>
    <col min="1" max="1" width="6.5" customWidth="1"/>
    <col min="2" max="2" width="22.375" customWidth="1"/>
    <col min="3" max="3" width="6.875" customWidth="1"/>
    <col min="4" max="5" width="6.375" customWidth="1"/>
    <col min="6" max="6" width="7.125" customWidth="1"/>
    <col min="7" max="7" width="6.875" customWidth="1"/>
    <col min="8" max="8" width="5.75" customWidth="1"/>
    <col min="9" max="9" width="6.125" customWidth="1"/>
    <col min="10" max="10" width="7.75" customWidth="1"/>
  </cols>
  <sheetData>
    <row r="1" spans="1:10" s="17" customFormat="1" ht="18.95" customHeight="1" x14ac:dyDescent="0.25">
      <c r="A1" s="168" t="s">
        <v>39</v>
      </c>
      <c r="B1" s="168"/>
      <c r="C1" s="168"/>
      <c r="D1" s="168"/>
      <c r="E1" s="168"/>
      <c r="F1" s="168"/>
      <c r="G1" s="168"/>
      <c r="H1" s="168"/>
      <c r="I1" s="168"/>
    </row>
    <row r="2" spans="1:10" s="17" customFormat="1" ht="18.95" customHeight="1" thickBot="1" x14ac:dyDescent="0.3">
      <c r="A2" s="21" t="s">
        <v>1</v>
      </c>
      <c r="B2" s="54" t="str">
        <f>หน้าแรก!$C$1</f>
        <v>คณิตศาสตร์</v>
      </c>
      <c r="C2" s="21" t="s">
        <v>2</v>
      </c>
      <c r="D2" s="21"/>
      <c r="E2" s="54" t="str">
        <f>หน้าแรก!$C$2</f>
        <v>ค21101</v>
      </c>
      <c r="F2" s="21" t="s">
        <v>3</v>
      </c>
      <c r="H2" s="16" t="str">
        <f>หน้าแรก!$C$3</f>
        <v>1/4</v>
      </c>
      <c r="I2" s="14"/>
    </row>
    <row r="3" spans="1:10" s="17" customFormat="1" ht="18.95" customHeight="1" x14ac:dyDescent="0.25">
      <c r="A3" s="118" t="s">
        <v>8</v>
      </c>
      <c r="B3" s="110" t="s">
        <v>9</v>
      </c>
      <c r="C3" s="169" t="s">
        <v>40</v>
      </c>
      <c r="D3" s="172"/>
      <c r="E3" s="172"/>
      <c r="F3" s="172"/>
      <c r="G3" s="136"/>
      <c r="H3" s="169" t="s">
        <v>12</v>
      </c>
      <c r="I3" s="166" t="s">
        <v>120</v>
      </c>
      <c r="J3" s="127" t="s">
        <v>40</v>
      </c>
    </row>
    <row r="4" spans="1:10" s="17" customFormat="1" ht="18.95" customHeight="1" x14ac:dyDescent="0.25">
      <c r="A4" s="119"/>
      <c r="B4" s="111"/>
      <c r="C4" s="171"/>
      <c r="D4" s="173"/>
      <c r="E4" s="173"/>
      <c r="F4" s="173"/>
      <c r="G4" s="174"/>
      <c r="H4" s="170"/>
      <c r="I4" s="167"/>
      <c r="J4" s="164"/>
    </row>
    <row r="5" spans="1:10" s="17" customFormat="1" ht="36" customHeight="1" x14ac:dyDescent="0.25">
      <c r="A5" s="122"/>
      <c r="B5" s="123"/>
      <c r="C5" s="29" t="s">
        <v>115</v>
      </c>
      <c r="D5" s="29" t="s">
        <v>116</v>
      </c>
      <c r="E5" s="29" t="s">
        <v>117</v>
      </c>
      <c r="F5" s="29" t="s">
        <v>118</v>
      </c>
      <c r="G5" s="29" t="s">
        <v>119</v>
      </c>
      <c r="H5" s="171"/>
      <c r="I5" s="167"/>
      <c r="J5" s="164"/>
    </row>
    <row r="6" spans="1:10" s="17" customFormat="1" ht="18.95" customHeight="1" thickBot="1" x14ac:dyDescent="0.3">
      <c r="A6" s="120"/>
      <c r="B6" s="112"/>
      <c r="C6" s="53">
        <v>3</v>
      </c>
      <c r="D6" s="53">
        <v>3</v>
      </c>
      <c r="E6" s="53">
        <v>3</v>
      </c>
      <c r="F6" s="53">
        <v>3</v>
      </c>
      <c r="G6" s="53">
        <v>3</v>
      </c>
      <c r="H6" s="62">
        <v>15</v>
      </c>
      <c r="I6" s="63" t="s">
        <v>121</v>
      </c>
      <c r="J6" s="165"/>
    </row>
    <row r="7" spans="1:10" s="241" customFormat="1" ht="15.95" customHeight="1" x14ac:dyDescent="0.2">
      <c r="A7" s="226">
        <v>1</v>
      </c>
      <c r="B7" s="76" t="str">
        <f>หน้าแรก!C7</f>
        <v>เด็กชายกฤษดา  พิมวงศ์</v>
      </c>
      <c r="C7" s="73" t="str">
        <f>สมรรถนะ5ด้าน!I7</f>
        <v>3</v>
      </c>
      <c r="D7" s="73" t="str">
        <f>สมรรถนะ5ด้าน!R7</f>
        <v>3</v>
      </c>
      <c r="E7" s="73" t="str">
        <f>สมรรถนะ5ด้าน!AA7</f>
        <v>3</v>
      </c>
      <c r="F7" s="73" t="str">
        <f>สมรรถนะ5ด้าน!AJ7</f>
        <v>3</v>
      </c>
      <c r="G7" s="73" t="str">
        <f>สมรรถนะ5ด้าน!AS7</f>
        <v>3</v>
      </c>
      <c r="H7" s="227">
        <f>C7+D7+E7+F7+G7</f>
        <v>15</v>
      </c>
      <c r="I7" s="73" t="str">
        <f>IF(H7&gt;12,"3",IF(H7&gt;8,"2",IF(H7&gt;0,"1","0")))</f>
        <v>3</v>
      </c>
      <c r="J7" s="73" t="str">
        <f>IF(H7&gt;12,"ดีเยี่ยม",IF(H7&gt;8,"ดี",IF(H7&gt;1,"ผ่าน","ไม่ผ่าน")))</f>
        <v>ดีเยี่ยม</v>
      </c>
    </row>
    <row r="8" spans="1:10" s="241" customFormat="1" ht="15.95" customHeight="1" x14ac:dyDescent="0.2">
      <c r="A8" s="228">
        <v>2</v>
      </c>
      <c r="B8" s="77" t="str">
        <f>หน้าแรก!C8</f>
        <v>เด็กชายจุธาวิทย์  กิติราช</v>
      </c>
      <c r="C8" s="73" t="str">
        <f>สมรรถนะ5ด้าน!I8</f>
        <v>2</v>
      </c>
      <c r="D8" s="73" t="str">
        <f>สมรรถนะ5ด้าน!R8</f>
        <v>2</v>
      </c>
      <c r="E8" s="73" t="str">
        <f>สมรรถนะ5ด้าน!AA8</f>
        <v>2</v>
      </c>
      <c r="F8" s="73" t="str">
        <f>สมรรถนะ5ด้าน!AJ8</f>
        <v>2</v>
      </c>
      <c r="G8" s="73" t="str">
        <f>สมรรถนะ5ด้าน!AS8</f>
        <v>2</v>
      </c>
      <c r="H8" s="227">
        <f>C8+D8+E8+F8+G8</f>
        <v>10</v>
      </c>
      <c r="I8" s="71" t="str">
        <f t="shared" ref="I8:I30" si="0">IF(H8&gt;12,"3",IF(H8&gt;8,"2",IF(H8&gt;0,"1","0")))</f>
        <v>2</v>
      </c>
      <c r="J8" s="71" t="str">
        <f t="shared" ref="J8:J30" si="1">IF(H8&gt;12,"ดีเยี่ยม",IF(H8&gt;8,"ดี",IF(H8&gt;1,"ผ่าน","ไม่ผ่าน")))</f>
        <v>ดี</v>
      </c>
    </row>
    <row r="9" spans="1:10" s="241" customFormat="1" ht="15.95" customHeight="1" x14ac:dyDescent="0.2">
      <c r="A9" s="228">
        <v>3</v>
      </c>
      <c r="B9" s="77" t="str">
        <f>หน้าแรก!C9</f>
        <v>เด็กชายชัยพร  แพงจักร</v>
      </c>
      <c r="C9" s="73" t="str">
        <f>สมรรถนะ5ด้าน!I9</f>
        <v>1</v>
      </c>
      <c r="D9" s="73" t="str">
        <f>สมรรถนะ5ด้าน!R9</f>
        <v>1</v>
      </c>
      <c r="E9" s="73" t="str">
        <f>สมรรถนะ5ด้าน!AA9</f>
        <v>1</v>
      </c>
      <c r="F9" s="73" t="str">
        <f>สมรรถนะ5ด้าน!AJ9</f>
        <v>1</v>
      </c>
      <c r="G9" s="73" t="str">
        <f>สมรรถนะ5ด้าน!AS9</f>
        <v>1</v>
      </c>
      <c r="H9" s="227">
        <f>C9+D9+E9+F9+G9</f>
        <v>5</v>
      </c>
      <c r="I9" s="71" t="str">
        <f t="shared" si="0"/>
        <v>1</v>
      </c>
      <c r="J9" s="71" t="str">
        <f t="shared" si="1"/>
        <v>ผ่าน</v>
      </c>
    </row>
    <row r="10" spans="1:10" s="241" customFormat="1" ht="15.95" customHeight="1" x14ac:dyDescent="0.2">
      <c r="A10" s="228">
        <v>4</v>
      </c>
      <c r="B10" s="77" t="str">
        <f>หน้าแรก!C10</f>
        <v>เด็กชายโชคชัย  โนนยาง</v>
      </c>
      <c r="C10" s="73" t="str">
        <f>สมรรถนะ5ด้าน!I10</f>
        <v>0</v>
      </c>
      <c r="D10" s="73" t="str">
        <f>สมรรถนะ5ด้าน!R10</f>
        <v>0</v>
      </c>
      <c r="E10" s="73" t="str">
        <f>สมรรถนะ5ด้าน!AA10</f>
        <v>0</v>
      </c>
      <c r="F10" s="73" t="str">
        <f>สมรรถนะ5ด้าน!AJ10</f>
        <v>0</v>
      </c>
      <c r="G10" s="73" t="str">
        <f>สมรรถนะ5ด้าน!AS10</f>
        <v>0</v>
      </c>
      <c r="H10" s="227">
        <f t="shared" ref="H10:H30" si="2">C10+D10+E10+F10+G10</f>
        <v>0</v>
      </c>
      <c r="I10" s="71" t="str">
        <f t="shared" si="0"/>
        <v>0</v>
      </c>
      <c r="J10" s="71" t="str">
        <f t="shared" si="1"/>
        <v>ไม่ผ่าน</v>
      </c>
    </row>
    <row r="11" spans="1:10" s="241" customFormat="1" ht="15.95" customHeight="1" x14ac:dyDescent="0.2">
      <c r="A11" s="228">
        <v>5</v>
      </c>
      <c r="B11" s="77" t="str">
        <f>หน้าแรก!C11</f>
        <v>เด็กชายทินกร  สารทอง</v>
      </c>
      <c r="C11" s="73" t="str">
        <f>สมรรถนะ5ด้าน!I11</f>
        <v>0</v>
      </c>
      <c r="D11" s="73" t="str">
        <f>สมรรถนะ5ด้าน!R11</f>
        <v>0</v>
      </c>
      <c r="E11" s="73" t="str">
        <f>สมรรถนะ5ด้าน!AA11</f>
        <v>0</v>
      </c>
      <c r="F11" s="73" t="str">
        <f>สมรรถนะ5ด้าน!AJ11</f>
        <v>0</v>
      </c>
      <c r="G11" s="73" t="str">
        <f>สมรรถนะ5ด้าน!AS11</f>
        <v>0</v>
      </c>
      <c r="H11" s="227">
        <f t="shared" si="2"/>
        <v>0</v>
      </c>
      <c r="I11" s="71" t="str">
        <f t="shared" si="0"/>
        <v>0</v>
      </c>
      <c r="J11" s="71" t="str">
        <f t="shared" si="1"/>
        <v>ไม่ผ่าน</v>
      </c>
    </row>
    <row r="12" spans="1:10" s="241" customFormat="1" ht="15.95" customHeight="1" x14ac:dyDescent="0.2">
      <c r="A12" s="228">
        <v>6</v>
      </c>
      <c r="B12" s="77" t="str">
        <f>หน้าแรก!C12</f>
        <v>เด็กชายนันทวัฒน์  สมจันทร์</v>
      </c>
      <c r="C12" s="73" t="str">
        <f>สมรรถนะ5ด้าน!I12</f>
        <v>0</v>
      </c>
      <c r="D12" s="73" t="str">
        <f>สมรรถนะ5ด้าน!R12</f>
        <v>0</v>
      </c>
      <c r="E12" s="73" t="str">
        <f>สมรรถนะ5ด้าน!AA12</f>
        <v>0</v>
      </c>
      <c r="F12" s="73" t="str">
        <f>สมรรถนะ5ด้าน!AJ12</f>
        <v>0</v>
      </c>
      <c r="G12" s="73" t="str">
        <f>สมรรถนะ5ด้าน!AS12</f>
        <v>0</v>
      </c>
      <c r="H12" s="227">
        <f t="shared" si="2"/>
        <v>0</v>
      </c>
      <c r="I12" s="71" t="str">
        <f t="shared" si="0"/>
        <v>0</v>
      </c>
      <c r="J12" s="71" t="str">
        <f t="shared" si="1"/>
        <v>ไม่ผ่าน</v>
      </c>
    </row>
    <row r="13" spans="1:10" s="241" customFormat="1" ht="15.95" customHeight="1" x14ac:dyDescent="0.2">
      <c r="A13" s="228">
        <v>7</v>
      </c>
      <c r="B13" s="77" t="str">
        <f>หน้าแรก!C13</f>
        <v>เด็กชายผดุงเดช  ศรีโยยา</v>
      </c>
      <c r="C13" s="73" t="str">
        <f>สมรรถนะ5ด้าน!I13</f>
        <v>0</v>
      </c>
      <c r="D13" s="73" t="str">
        <f>สมรรถนะ5ด้าน!R13</f>
        <v>0</v>
      </c>
      <c r="E13" s="73" t="str">
        <f>สมรรถนะ5ด้าน!AA13</f>
        <v>0</v>
      </c>
      <c r="F13" s="73" t="str">
        <f>สมรรถนะ5ด้าน!AJ13</f>
        <v>0</v>
      </c>
      <c r="G13" s="73" t="str">
        <f>สมรรถนะ5ด้าน!AS13</f>
        <v>0</v>
      </c>
      <c r="H13" s="227">
        <f t="shared" si="2"/>
        <v>0</v>
      </c>
      <c r="I13" s="71" t="str">
        <f t="shared" si="0"/>
        <v>0</v>
      </c>
      <c r="J13" s="71" t="str">
        <f t="shared" si="1"/>
        <v>ไม่ผ่าน</v>
      </c>
    </row>
    <row r="14" spans="1:10" s="241" customFormat="1" ht="15.95" customHeight="1" x14ac:dyDescent="0.2">
      <c r="A14" s="228">
        <v>8</v>
      </c>
      <c r="B14" s="77" t="str">
        <f>หน้าแรก!C14</f>
        <v>เด็กชายวิสุทธิพงษ์  มุลสุมาลย์</v>
      </c>
      <c r="C14" s="73" t="str">
        <f>สมรรถนะ5ด้าน!I14</f>
        <v>0</v>
      </c>
      <c r="D14" s="73" t="str">
        <f>สมรรถนะ5ด้าน!R14</f>
        <v>0</v>
      </c>
      <c r="E14" s="73" t="str">
        <f>สมรรถนะ5ด้าน!AA14</f>
        <v>0</v>
      </c>
      <c r="F14" s="73" t="str">
        <f>สมรรถนะ5ด้าน!AJ14</f>
        <v>0</v>
      </c>
      <c r="G14" s="73" t="str">
        <f>สมรรถนะ5ด้าน!AS14</f>
        <v>0</v>
      </c>
      <c r="H14" s="227">
        <f t="shared" si="2"/>
        <v>0</v>
      </c>
      <c r="I14" s="71" t="str">
        <f t="shared" si="0"/>
        <v>0</v>
      </c>
      <c r="J14" s="71" t="str">
        <f t="shared" si="1"/>
        <v>ไม่ผ่าน</v>
      </c>
    </row>
    <row r="15" spans="1:10" s="241" customFormat="1" ht="15.95" customHeight="1" x14ac:dyDescent="0.2">
      <c r="A15" s="228">
        <v>9</v>
      </c>
      <c r="B15" s="77" t="str">
        <f>หน้าแรก!C15</f>
        <v>เด็กชายวุฒิชัย  จำปาป่า</v>
      </c>
      <c r="C15" s="73" t="str">
        <f>สมรรถนะ5ด้าน!I15</f>
        <v>0</v>
      </c>
      <c r="D15" s="73" t="str">
        <f>สมรรถนะ5ด้าน!R15</f>
        <v>0</v>
      </c>
      <c r="E15" s="73" t="str">
        <f>สมรรถนะ5ด้าน!AA15</f>
        <v>0</v>
      </c>
      <c r="F15" s="73" t="str">
        <f>สมรรถนะ5ด้าน!AJ15</f>
        <v>0</v>
      </c>
      <c r="G15" s="73" t="str">
        <f>สมรรถนะ5ด้าน!AS15</f>
        <v>0</v>
      </c>
      <c r="H15" s="227">
        <f t="shared" si="2"/>
        <v>0</v>
      </c>
      <c r="I15" s="71" t="str">
        <f t="shared" si="0"/>
        <v>0</v>
      </c>
      <c r="J15" s="71" t="str">
        <f t="shared" si="1"/>
        <v>ไม่ผ่าน</v>
      </c>
    </row>
    <row r="16" spans="1:10" s="241" customFormat="1" ht="15.95" customHeight="1" x14ac:dyDescent="0.2">
      <c r="A16" s="228">
        <v>10</v>
      </c>
      <c r="B16" s="77" t="str">
        <f>หน้าแรก!C16</f>
        <v>เด็กชายศราวุธ  สุตาสุข</v>
      </c>
      <c r="C16" s="73" t="str">
        <f>สมรรถนะ5ด้าน!I16</f>
        <v>0</v>
      </c>
      <c r="D16" s="73" t="str">
        <f>สมรรถนะ5ด้าน!R16</f>
        <v>0</v>
      </c>
      <c r="E16" s="73" t="str">
        <f>สมรรถนะ5ด้าน!AA16</f>
        <v>0</v>
      </c>
      <c r="F16" s="73" t="str">
        <f>สมรรถนะ5ด้าน!AJ16</f>
        <v>0</v>
      </c>
      <c r="G16" s="73" t="str">
        <f>สมรรถนะ5ด้าน!AS16</f>
        <v>0</v>
      </c>
      <c r="H16" s="227">
        <f t="shared" si="2"/>
        <v>0</v>
      </c>
      <c r="I16" s="71" t="str">
        <f t="shared" si="0"/>
        <v>0</v>
      </c>
      <c r="J16" s="71" t="str">
        <f t="shared" si="1"/>
        <v>ไม่ผ่าน</v>
      </c>
    </row>
    <row r="17" spans="1:10" s="241" customFormat="1" ht="15.95" customHeight="1" x14ac:dyDescent="0.2">
      <c r="A17" s="228">
        <v>11</v>
      </c>
      <c r="B17" s="77" t="str">
        <f>หน้าแรก!C17</f>
        <v>เด็กชายอดิศร  แสงกล้า</v>
      </c>
      <c r="C17" s="73" t="str">
        <f>สมรรถนะ5ด้าน!I17</f>
        <v>0</v>
      </c>
      <c r="D17" s="73" t="str">
        <f>สมรรถนะ5ด้าน!R17</f>
        <v>0</v>
      </c>
      <c r="E17" s="73" t="str">
        <f>สมรรถนะ5ด้าน!AA17</f>
        <v>0</v>
      </c>
      <c r="F17" s="73" t="str">
        <f>สมรรถนะ5ด้าน!AJ17</f>
        <v>0</v>
      </c>
      <c r="G17" s="73" t="str">
        <f>สมรรถนะ5ด้าน!AS17</f>
        <v>0</v>
      </c>
      <c r="H17" s="227">
        <f t="shared" si="2"/>
        <v>0</v>
      </c>
      <c r="I17" s="71" t="str">
        <f t="shared" si="0"/>
        <v>0</v>
      </c>
      <c r="J17" s="71" t="str">
        <f t="shared" si="1"/>
        <v>ไม่ผ่าน</v>
      </c>
    </row>
    <row r="18" spans="1:10" s="241" customFormat="1" ht="15.95" customHeight="1" x14ac:dyDescent="0.2">
      <c r="A18" s="228">
        <v>12</v>
      </c>
      <c r="B18" s="77" t="str">
        <f>หน้าแรก!C18</f>
        <v>เด็กหญิงจิรภิญญา  คุ้มครอง</v>
      </c>
      <c r="C18" s="73" t="str">
        <f>สมรรถนะ5ด้าน!I18</f>
        <v>0</v>
      </c>
      <c r="D18" s="73" t="str">
        <f>สมรรถนะ5ด้าน!R18</f>
        <v>0</v>
      </c>
      <c r="E18" s="73" t="str">
        <f>สมรรถนะ5ด้าน!AA18</f>
        <v>0</v>
      </c>
      <c r="F18" s="73" t="str">
        <f>สมรรถนะ5ด้าน!AJ18</f>
        <v>0</v>
      </c>
      <c r="G18" s="73" t="str">
        <f>สมรรถนะ5ด้าน!AS18</f>
        <v>0</v>
      </c>
      <c r="H18" s="227">
        <f t="shared" si="2"/>
        <v>0</v>
      </c>
      <c r="I18" s="71" t="str">
        <f t="shared" si="0"/>
        <v>0</v>
      </c>
      <c r="J18" s="71" t="str">
        <f t="shared" si="1"/>
        <v>ไม่ผ่าน</v>
      </c>
    </row>
    <row r="19" spans="1:10" s="241" customFormat="1" ht="15.95" customHeight="1" x14ac:dyDescent="0.2">
      <c r="A19" s="228">
        <v>13</v>
      </c>
      <c r="B19" s="77" t="str">
        <f>หน้าแรก!C19</f>
        <v>เด็กหญิงฐิตารีย์  งามพันธ์</v>
      </c>
      <c r="C19" s="73" t="str">
        <f>สมรรถนะ5ด้าน!I19</f>
        <v>0</v>
      </c>
      <c r="D19" s="73" t="str">
        <f>สมรรถนะ5ด้าน!R19</f>
        <v>0</v>
      </c>
      <c r="E19" s="73" t="str">
        <f>สมรรถนะ5ด้าน!AA19</f>
        <v>0</v>
      </c>
      <c r="F19" s="73" t="str">
        <f>สมรรถนะ5ด้าน!AJ19</f>
        <v>0</v>
      </c>
      <c r="G19" s="73" t="str">
        <f>สมรรถนะ5ด้าน!AS19</f>
        <v>0</v>
      </c>
      <c r="H19" s="227">
        <f t="shared" si="2"/>
        <v>0</v>
      </c>
      <c r="I19" s="71" t="str">
        <f t="shared" si="0"/>
        <v>0</v>
      </c>
      <c r="J19" s="71" t="str">
        <f t="shared" si="1"/>
        <v>ไม่ผ่าน</v>
      </c>
    </row>
    <row r="20" spans="1:10" s="241" customFormat="1" ht="15.95" customHeight="1" x14ac:dyDescent="0.2">
      <c r="A20" s="228">
        <v>14</v>
      </c>
      <c r="B20" s="77" t="str">
        <f>หน้าแรก!C20</f>
        <v>เด็กหญิงธิดารัตน์  ทวีดี</v>
      </c>
      <c r="C20" s="73" t="str">
        <f>สมรรถนะ5ด้าน!I20</f>
        <v>0</v>
      </c>
      <c r="D20" s="73" t="str">
        <f>สมรรถนะ5ด้าน!R20</f>
        <v>0</v>
      </c>
      <c r="E20" s="73" t="str">
        <f>สมรรถนะ5ด้าน!AA20</f>
        <v>0</v>
      </c>
      <c r="F20" s="73" t="str">
        <f>สมรรถนะ5ด้าน!AJ20</f>
        <v>0</v>
      </c>
      <c r="G20" s="73" t="str">
        <f>สมรรถนะ5ด้าน!AS20</f>
        <v>0</v>
      </c>
      <c r="H20" s="227">
        <f t="shared" si="2"/>
        <v>0</v>
      </c>
      <c r="I20" s="71" t="str">
        <f t="shared" si="0"/>
        <v>0</v>
      </c>
      <c r="J20" s="71" t="str">
        <f t="shared" si="1"/>
        <v>ไม่ผ่าน</v>
      </c>
    </row>
    <row r="21" spans="1:10" s="241" customFormat="1" ht="15.95" customHeight="1" x14ac:dyDescent="0.2">
      <c r="A21" s="228">
        <v>15</v>
      </c>
      <c r="B21" s="77" t="str">
        <f>หน้าแรก!C21</f>
        <v>เด็กหญิงธิวรรณดา  จันทน์เทศ</v>
      </c>
      <c r="C21" s="73" t="str">
        <f>สมรรถนะ5ด้าน!I21</f>
        <v>0</v>
      </c>
      <c r="D21" s="73" t="str">
        <f>สมรรถนะ5ด้าน!R21</f>
        <v>0</v>
      </c>
      <c r="E21" s="73" t="str">
        <f>สมรรถนะ5ด้าน!AA21</f>
        <v>0</v>
      </c>
      <c r="F21" s="73" t="str">
        <f>สมรรถนะ5ด้าน!AJ21</f>
        <v>0</v>
      </c>
      <c r="G21" s="73" t="str">
        <f>สมรรถนะ5ด้าน!AS21</f>
        <v>0</v>
      </c>
      <c r="H21" s="227">
        <f t="shared" si="2"/>
        <v>0</v>
      </c>
      <c r="I21" s="71" t="str">
        <f t="shared" si="0"/>
        <v>0</v>
      </c>
      <c r="J21" s="71" t="str">
        <f t="shared" si="1"/>
        <v>ไม่ผ่าน</v>
      </c>
    </row>
    <row r="22" spans="1:10" s="241" customFormat="1" ht="15.95" customHeight="1" x14ac:dyDescent="0.2">
      <c r="A22" s="228">
        <v>16</v>
      </c>
      <c r="B22" s="77" t="str">
        <f>หน้าแรก!C22</f>
        <v>เด็กหญิงนิภาพร  วงศ์พุทธะ</v>
      </c>
      <c r="C22" s="73" t="str">
        <f>สมรรถนะ5ด้าน!I22</f>
        <v>0</v>
      </c>
      <c r="D22" s="73" t="str">
        <f>สมรรถนะ5ด้าน!R22</f>
        <v>0</v>
      </c>
      <c r="E22" s="73" t="str">
        <f>สมรรถนะ5ด้าน!AA22</f>
        <v>0</v>
      </c>
      <c r="F22" s="73" t="str">
        <f>สมรรถนะ5ด้าน!AJ22</f>
        <v>0</v>
      </c>
      <c r="G22" s="73" t="str">
        <f>สมรรถนะ5ด้าน!AS22</f>
        <v>0</v>
      </c>
      <c r="H22" s="227">
        <f t="shared" si="2"/>
        <v>0</v>
      </c>
      <c r="I22" s="71" t="str">
        <f t="shared" si="0"/>
        <v>0</v>
      </c>
      <c r="J22" s="71" t="str">
        <f t="shared" si="1"/>
        <v>ไม่ผ่าน</v>
      </c>
    </row>
    <row r="23" spans="1:10" s="241" customFormat="1" ht="15.95" customHeight="1" x14ac:dyDescent="0.2">
      <c r="A23" s="228">
        <v>17</v>
      </c>
      <c r="B23" s="77" t="str">
        <f>หน้าแรก!C23</f>
        <v>เด็กหญิงมณศิกาญจน  เหล่าภา</v>
      </c>
      <c r="C23" s="73" t="str">
        <f>สมรรถนะ5ด้าน!I23</f>
        <v>0</v>
      </c>
      <c r="D23" s="73" t="str">
        <f>สมรรถนะ5ด้าน!R23</f>
        <v>0</v>
      </c>
      <c r="E23" s="73" t="str">
        <f>สมรรถนะ5ด้าน!AA23</f>
        <v>0</v>
      </c>
      <c r="F23" s="73" t="str">
        <f>สมรรถนะ5ด้าน!AJ23</f>
        <v>0</v>
      </c>
      <c r="G23" s="73" t="str">
        <f>สมรรถนะ5ด้าน!AS23</f>
        <v>0</v>
      </c>
      <c r="H23" s="227">
        <f t="shared" si="2"/>
        <v>0</v>
      </c>
      <c r="I23" s="71" t="str">
        <f t="shared" si="0"/>
        <v>0</v>
      </c>
      <c r="J23" s="71" t="str">
        <f t="shared" si="1"/>
        <v>ไม่ผ่าน</v>
      </c>
    </row>
    <row r="24" spans="1:10" s="241" customFormat="1" ht="15.95" customHeight="1" x14ac:dyDescent="0.2">
      <c r="A24" s="228">
        <v>18</v>
      </c>
      <c r="B24" s="77" t="str">
        <f>หน้าแรก!C24</f>
        <v>เด็กหญิงมุฑิตา  วีระศิริ</v>
      </c>
      <c r="C24" s="73" t="str">
        <f>สมรรถนะ5ด้าน!I24</f>
        <v>0</v>
      </c>
      <c r="D24" s="73" t="str">
        <f>สมรรถนะ5ด้าน!R24</f>
        <v>0</v>
      </c>
      <c r="E24" s="73" t="str">
        <f>สมรรถนะ5ด้าน!AA24</f>
        <v>0</v>
      </c>
      <c r="F24" s="73" t="str">
        <f>สมรรถนะ5ด้าน!AJ24</f>
        <v>0</v>
      </c>
      <c r="G24" s="73" t="str">
        <f>สมรรถนะ5ด้าน!AS24</f>
        <v>0</v>
      </c>
      <c r="H24" s="227">
        <f t="shared" si="2"/>
        <v>0</v>
      </c>
      <c r="I24" s="71" t="str">
        <f t="shared" si="0"/>
        <v>0</v>
      </c>
      <c r="J24" s="71" t="str">
        <f t="shared" si="1"/>
        <v>ไม่ผ่าน</v>
      </c>
    </row>
    <row r="25" spans="1:10" s="241" customFormat="1" ht="15.95" customHeight="1" x14ac:dyDescent="0.2">
      <c r="A25" s="228">
        <v>19</v>
      </c>
      <c r="B25" s="77" t="str">
        <f>หน้าแรก!C25</f>
        <v>เด็กหญิงรลิสรา  จันทะเส</v>
      </c>
      <c r="C25" s="73" t="str">
        <f>สมรรถนะ5ด้าน!I25</f>
        <v>0</v>
      </c>
      <c r="D25" s="73" t="str">
        <f>สมรรถนะ5ด้าน!R25</f>
        <v>0</v>
      </c>
      <c r="E25" s="73" t="str">
        <f>สมรรถนะ5ด้าน!AA25</f>
        <v>0</v>
      </c>
      <c r="F25" s="73" t="str">
        <f>สมรรถนะ5ด้าน!AJ25</f>
        <v>0</v>
      </c>
      <c r="G25" s="73" t="str">
        <f>สมรรถนะ5ด้าน!AS25</f>
        <v>0</v>
      </c>
      <c r="H25" s="227">
        <f t="shared" si="2"/>
        <v>0</v>
      </c>
      <c r="I25" s="71" t="str">
        <f t="shared" si="0"/>
        <v>0</v>
      </c>
      <c r="J25" s="71" t="str">
        <f t="shared" si="1"/>
        <v>ไม่ผ่าน</v>
      </c>
    </row>
    <row r="26" spans="1:10" s="241" customFormat="1" ht="15.95" customHeight="1" x14ac:dyDescent="0.2">
      <c r="A26" s="228">
        <v>20</v>
      </c>
      <c r="B26" s="77" t="str">
        <f>หน้าแรก!C26</f>
        <v>เด็กหญิงศรีประวรรณ  หาญจันทร์</v>
      </c>
      <c r="C26" s="73" t="str">
        <f>สมรรถนะ5ด้าน!I26</f>
        <v>0</v>
      </c>
      <c r="D26" s="73" t="str">
        <f>สมรรถนะ5ด้าน!R26</f>
        <v>0</v>
      </c>
      <c r="E26" s="73" t="str">
        <f>สมรรถนะ5ด้าน!AA26</f>
        <v>0</v>
      </c>
      <c r="F26" s="73" t="str">
        <f>สมรรถนะ5ด้าน!AJ26</f>
        <v>0</v>
      </c>
      <c r="G26" s="73" t="str">
        <f>สมรรถนะ5ด้าน!AS26</f>
        <v>0</v>
      </c>
      <c r="H26" s="227">
        <f t="shared" si="2"/>
        <v>0</v>
      </c>
      <c r="I26" s="71" t="str">
        <f t="shared" si="0"/>
        <v>0</v>
      </c>
      <c r="J26" s="71" t="str">
        <f t="shared" si="1"/>
        <v>ไม่ผ่าน</v>
      </c>
    </row>
    <row r="27" spans="1:10" s="241" customFormat="1" ht="15.95" customHeight="1" x14ac:dyDescent="0.2">
      <c r="A27" s="228">
        <v>21</v>
      </c>
      <c r="B27" s="77" t="str">
        <f>หน้าแรก!C27</f>
        <v>เด็กหญิงศุภสุดา  ดาทวี</v>
      </c>
      <c r="C27" s="73" t="str">
        <f>สมรรถนะ5ด้าน!I27</f>
        <v>0</v>
      </c>
      <c r="D27" s="73" t="str">
        <f>สมรรถนะ5ด้าน!R27</f>
        <v>0</v>
      </c>
      <c r="E27" s="73" t="str">
        <f>สมรรถนะ5ด้าน!AA27</f>
        <v>0</v>
      </c>
      <c r="F27" s="73" t="str">
        <f>สมรรถนะ5ด้าน!AJ27</f>
        <v>0</v>
      </c>
      <c r="G27" s="73" t="str">
        <f>สมรรถนะ5ด้าน!AS27</f>
        <v>0</v>
      </c>
      <c r="H27" s="227">
        <f t="shared" si="2"/>
        <v>0</v>
      </c>
      <c r="I27" s="71" t="str">
        <f t="shared" si="0"/>
        <v>0</v>
      </c>
      <c r="J27" s="71" t="str">
        <f t="shared" si="1"/>
        <v>ไม่ผ่าน</v>
      </c>
    </row>
    <row r="28" spans="1:10" s="241" customFormat="1" ht="15.95" customHeight="1" x14ac:dyDescent="0.2">
      <c r="A28" s="228">
        <v>22</v>
      </c>
      <c r="B28" s="77" t="str">
        <f>หน้าแรก!C28</f>
        <v>เด็กหญิงสุนิตา  สุโกพันธ์</v>
      </c>
      <c r="C28" s="73" t="str">
        <f>สมรรถนะ5ด้าน!I28</f>
        <v>0</v>
      </c>
      <c r="D28" s="73" t="str">
        <f>สมรรถนะ5ด้าน!R28</f>
        <v>0</v>
      </c>
      <c r="E28" s="73" t="str">
        <f>สมรรถนะ5ด้าน!AA28</f>
        <v>0</v>
      </c>
      <c r="F28" s="73" t="str">
        <f>สมรรถนะ5ด้าน!AJ28</f>
        <v>0</v>
      </c>
      <c r="G28" s="73" t="str">
        <f>สมรรถนะ5ด้าน!AS28</f>
        <v>0</v>
      </c>
      <c r="H28" s="227">
        <f t="shared" si="2"/>
        <v>0</v>
      </c>
      <c r="I28" s="71" t="str">
        <f t="shared" si="0"/>
        <v>0</v>
      </c>
      <c r="J28" s="71" t="str">
        <f t="shared" si="1"/>
        <v>ไม่ผ่าน</v>
      </c>
    </row>
    <row r="29" spans="1:10" s="241" customFormat="1" ht="15.95" customHeight="1" x14ac:dyDescent="0.2">
      <c r="A29" s="228">
        <v>23</v>
      </c>
      <c r="B29" s="77" t="str">
        <f>หน้าแรก!C29</f>
        <v>เด็กหญิงนัฐลดาภรณ์  วิไลพันธ์</v>
      </c>
      <c r="C29" s="73" t="str">
        <f>สมรรถนะ5ด้าน!I29</f>
        <v>0</v>
      </c>
      <c r="D29" s="73" t="str">
        <f>สมรรถนะ5ด้าน!R29</f>
        <v>0</v>
      </c>
      <c r="E29" s="73" t="str">
        <f>สมรรถนะ5ด้าน!AA29</f>
        <v>0</v>
      </c>
      <c r="F29" s="73" t="str">
        <f>สมรรถนะ5ด้าน!AJ29</f>
        <v>0</v>
      </c>
      <c r="G29" s="73" t="str">
        <f>สมรรถนะ5ด้าน!AS29</f>
        <v>0</v>
      </c>
      <c r="H29" s="227">
        <f t="shared" si="2"/>
        <v>0</v>
      </c>
      <c r="I29" s="71" t="str">
        <f t="shared" si="0"/>
        <v>0</v>
      </c>
      <c r="J29" s="71" t="str">
        <f t="shared" si="1"/>
        <v>ไม่ผ่าน</v>
      </c>
    </row>
    <row r="30" spans="1:10" s="241" customFormat="1" ht="15.95" customHeight="1" thickBot="1" x14ac:dyDescent="0.25">
      <c r="A30" s="228">
        <v>24</v>
      </c>
      <c r="B30" s="77" t="str">
        <f>หน้าแรก!C30</f>
        <v>เด็กชายอาทิตย์  หงษ์สามารถ</v>
      </c>
      <c r="C30" s="73" t="str">
        <f>สมรรถนะ5ด้าน!I30</f>
        <v>0</v>
      </c>
      <c r="D30" s="73" t="str">
        <f>สมรรถนะ5ด้าน!R30</f>
        <v>0</v>
      </c>
      <c r="E30" s="73" t="str">
        <f>สมรรถนะ5ด้าน!AA30</f>
        <v>0</v>
      </c>
      <c r="F30" s="73" t="str">
        <f>สมรรถนะ5ด้าน!AJ30</f>
        <v>0</v>
      </c>
      <c r="G30" s="73" t="str">
        <f>สมรรถนะ5ด้าน!AS30</f>
        <v>0</v>
      </c>
      <c r="H30" s="227">
        <f t="shared" si="2"/>
        <v>0</v>
      </c>
      <c r="I30" s="71" t="str">
        <f t="shared" si="0"/>
        <v>0</v>
      </c>
      <c r="J30" s="71" t="str">
        <f t="shared" si="1"/>
        <v>ไม่ผ่าน</v>
      </c>
    </row>
    <row r="31" spans="1:10" s="241" customFormat="1" ht="15.95" customHeight="1" x14ac:dyDescent="0.2">
      <c r="A31" s="229" t="s">
        <v>12</v>
      </c>
      <c r="B31" s="230"/>
      <c r="C31" s="231"/>
      <c r="D31" s="231"/>
      <c r="E31" s="231"/>
      <c r="F31" s="231"/>
      <c r="G31" s="231"/>
      <c r="H31" s="231">
        <f>SUM(H7:H30)</f>
        <v>30</v>
      </c>
      <c r="I31" s="232"/>
      <c r="J31" s="242"/>
    </row>
    <row r="32" spans="1:10" s="241" customFormat="1" ht="15.95" customHeight="1" thickBot="1" x14ac:dyDescent="0.25">
      <c r="A32" s="233" t="s">
        <v>18</v>
      </c>
      <c r="B32" s="234"/>
      <c r="C32" s="235">
        <f>สมรรถนะ5ด้าน!$H$32</f>
        <v>8.3333333333333339</v>
      </c>
      <c r="D32" s="235">
        <f>สมรรถนะ5ด้าน!$Q$32</f>
        <v>8.3333333333333339</v>
      </c>
      <c r="E32" s="235">
        <f>สมรรถนะ5ด้าน!$Z$32</f>
        <v>8.3333333333333339</v>
      </c>
      <c r="F32" s="235">
        <f>สมรรถนะ5ด้าน!$AI$32</f>
        <v>8.3333333333333339</v>
      </c>
      <c r="G32" s="235">
        <f>สมรรถนะ5ด้าน!$AR$32</f>
        <v>8.3333333333333339</v>
      </c>
      <c r="H32" s="235">
        <f>(100/(H6*C34))*H31</f>
        <v>8.3333333333333339</v>
      </c>
      <c r="I32" s="236"/>
      <c r="J32" s="243"/>
    </row>
    <row r="33" spans="1:16" s="241" customFormat="1" ht="15.95" customHeight="1" x14ac:dyDescent="0.2">
      <c r="A33" s="84" t="s">
        <v>41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</row>
    <row r="34" spans="1:16" s="241" customFormat="1" ht="15.95" customHeight="1" x14ac:dyDescent="0.2">
      <c r="A34" s="84"/>
      <c r="B34" s="84" t="s">
        <v>54</v>
      </c>
      <c r="C34" s="107">
        <f>หน้าแรก!$B$5</f>
        <v>24</v>
      </c>
      <c r="D34" s="107" t="s">
        <v>52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</row>
    <row r="35" spans="1:16" s="241" customFormat="1" ht="15.95" customHeight="1" x14ac:dyDescent="0.2">
      <c r="A35" s="237"/>
      <c r="B35" s="238" t="s">
        <v>172</v>
      </c>
      <c r="C35" s="107">
        <f>COUNTIF(I7:I30,3)</f>
        <v>1</v>
      </c>
      <c r="D35" s="238" t="s">
        <v>52</v>
      </c>
      <c r="E35" s="237" t="s">
        <v>53</v>
      </c>
      <c r="F35" s="237"/>
      <c r="G35" s="239">
        <f>(100/C34)*C35</f>
        <v>4.166666666666667</v>
      </c>
      <c r="H35" s="237"/>
      <c r="I35" s="237"/>
      <c r="J35" s="237"/>
      <c r="K35" s="237"/>
      <c r="L35" s="237"/>
      <c r="M35" s="237"/>
      <c r="N35" s="237"/>
      <c r="O35" s="237"/>
      <c r="P35" s="237"/>
    </row>
    <row r="36" spans="1:16" s="241" customFormat="1" ht="15.95" customHeight="1" x14ac:dyDescent="0.2">
      <c r="A36" s="237"/>
      <c r="B36" s="238" t="s">
        <v>173</v>
      </c>
      <c r="C36" s="107">
        <f>COUNTIF(I7:I30,2)</f>
        <v>1</v>
      </c>
      <c r="D36" s="238" t="s">
        <v>52</v>
      </c>
      <c r="E36" s="237" t="s">
        <v>53</v>
      </c>
      <c r="F36" s="237"/>
      <c r="G36" s="239">
        <f>(100/C34)*C36</f>
        <v>4.166666666666667</v>
      </c>
      <c r="H36" s="237"/>
      <c r="I36" s="237"/>
      <c r="J36" s="237"/>
      <c r="K36" s="237"/>
      <c r="L36" s="237"/>
      <c r="M36" s="237"/>
      <c r="N36" s="237"/>
      <c r="O36" s="237"/>
      <c r="P36" s="237"/>
    </row>
    <row r="37" spans="1:16" s="241" customFormat="1" ht="15.95" customHeight="1" x14ac:dyDescent="0.2">
      <c r="A37" s="237"/>
      <c r="B37" s="238" t="s">
        <v>174</v>
      </c>
      <c r="C37" s="107">
        <f>COUNTIF(I7:I30,1)</f>
        <v>1</v>
      </c>
      <c r="D37" s="238" t="s">
        <v>52</v>
      </c>
      <c r="E37" s="237" t="s">
        <v>53</v>
      </c>
      <c r="F37" s="237"/>
      <c r="G37" s="239">
        <f>(100/C34)*C37</f>
        <v>4.166666666666667</v>
      </c>
      <c r="H37" s="237"/>
      <c r="I37" s="237"/>
      <c r="J37" s="237"/>
      <c r="K37" s="237"/>
      <c r="L37" s="237"/>
      <c r="M37" s="237"/>
      <c r="N37" s="237"/>
      <c r="O37" s="237"/>
      <c r="P37" s="237"/>
    </row>
    <row r="38" spans="1:16" s="241" customFormat="1" ht="15.95" customHeight="1" x14ac:dyDescent="0.2">
      <c r="A38" s="237"/>
      <c r="B38" s="238" t="s">
        <v>175</v>
      </c>
      <c r="C38" s="107">
        <f>C34-C35-C36-C37</f>
        <v>21</v>
      </c>
      <c r="D38" s="238" t="s">
        <v>52</v>
      </c>
      <c r="E38" s="237" t="s">
        <v>53</v>
      </c>
      <c r="F38" s="237"/>
      <c r="G38" s="239">
        <f>(100/C34)*C38</f>
        <v>87.5</v>
      </c>
      <c r="H38" s="237"/>
      <c r="I38" s="237"/>
      <c r="J38" s="237"/>
      <c r="K38" s="237"/>
      <c r="L38" s="237"/>
      <c r="M38" s="237"/>
      <c r="N38" s="237"/>
      <c r="O38" s="237"/>
      <c r="P38" s="237"/>
    </row>
    <row r="39" spans="1:16" s="241" customFormat="1" ht="15.95" customHeight="1" x14ac:dyDescent="0.2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</row>
    <row r="40" spans="1:16" s="241" customFormat="1" ht="15.95" customHeight="1" x14ac:dyDescent="0.2">
      <c r="A40" s="240" t="s">
        <v>42</v>
      </c>
      <c r="B40" s="240"/>
      <c r="C40" s="240"/>
      <c r="D40" s="240" t="s">
        <v>45</v>
      </c>
      <c r="E40" s="240"/>
      <c r="F40" s="240"/>
      <c r="G40" s="240"/>
      <c r="H40" s="240"/>
      <c r="I40" s="240"/>
      <c r="J40" s="240"/>
      <c r="K40" s="237"/>
      <c r="L40" s="237"/>
      <c r="M40" s="237"/>
      <c r="N40" s="237"/>
      <c r="O40" s="237"/>
      <c r="P40" s="237"/>
    </row>
    <row r="41" spans="1:16" s="241" customFormat="1" ht="15.95" customHeight="1" x14ac:dyDescent="0.2">
      <c r="A41" s="240" t="s">
        <v>43</v>
      </c>
      <c r="B41" s="240"/>
      <c r="C41" s="240"/>
      <c r="D41" s="240" t="s">
        <v>46</v>
      </c>
      <c r="E41" s="240"/>
      <c r="F41" s="240"/>
      <c r="G41" s="240"/>
      <c r="H41" s="240"/>
      <c r="I41" s="240"/>
      <c r="J41" s="240"/>
      <c r="K41" s="237"/>
      <c r="L41" s="237"/>
      <c r="M41" s="237"/>
      <c r="N41" s="237"/>
      <c r="O41" s="237"/>
      <c r="P41" s="237"/>
    </row>
    <row r="42" spans="1:16" s="241" customFormat="1" ht="15.95" customHeight="1" x14ac:dyDescent="0.2">
      <c r="A42" s="240" t="s">
        <v>44</v>
      </c>
      <c r="B42" s="240"/>
      <c r="C42" s="240"/>
      <c r="D42" s="240" t="s">
        <v>47</v>
      </c>
      <c r="E42" s="240"/>
      <c r="F42" s="240"/>
      <c r="G42" s="240"/>
      <c r="H42" s="240"/>
      <c r="I42" s="240"/>
      <c r="J42" s="240"/>
      <c r="K42" s="237"/>
      <c r="L42" s="237"/>
      <c r="M42" s="237"/>
      <c r="N42" s="237"/>
      <c r="O42" s="237"/>
      <c r="P42" s="237"/>
    </row>
  </sheetData>
  <sheetProtection password="9F5A" sheet="1" objects="1" scenarios="1"/>
  <mergeCells count="9">
    <mergeCell ref="J3:J6"/>
    <mergeCell ref="I3:I5"/>
    <mergeCell ref="A31:B31"/>
    <mergeCell ref="A32:B32"/>
    <mergeCell ref="A1:I1"/>
    <mergeCell ref="A3:A6"/>
    <mergeCell ref="B3:B6"/>
    <mergeCell ref="H3:H5"/>
    <mergeCell ref="C3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view="pageBreakPreview" topLeftCell="A25" zoomScale="120" zoomScaleSheetLayoutView="120" workbookViewId="0">
      <selection activeCell="D7" sqref="D7"/>
    </sheetView>
  </sheetViews>
  <sheetFormatPr defaultRowHeight="14.25" x14ac:dyDescent="0.2"/>
  <cols>
    <col min="1" max="1" width="4.875" style="75" customWidth="1"/>
    <col min="2" max="2" width="19.875" customWidth="1"/>
    <col min="3" max="3" width="6.875" style="75" customWidth="1"/>
    <col min="4" max="4" width="7.625" style="75" customWidth="1"/>
    <col min="5" max="5" width="7.375" style="75" customWidth="1"/>
    <col min="6" max="6" width="7.75" style="75" customWidth="1"/>
    <col min="7" max="7" width="7.5" style="75" customWidth="1"/>
    <col min="8" max="8" width="6.375" style="75" customWidth="1"/>
    <col min="9" max="9" width="6.75" style="75" customWidth="1"/>
    <col min="10" max="10" width="9.875" style="75" customWidth="1"/>
  </cols>
  <sheetData>
    <row r="1" spans="1:10" x14ac:dyDescent="0.2">
      <c r="A1" s="118" t="s">
        <v>8</v>
      </c>
      <c r="B1" s="110" t="s">
        <v>9</v>
      </c>
      <c r="C1" s="169" t="s">
        <v>40</v>
      </c>
      <c r="D1" s="172"/>
      <c r="E1" s="172"/>
      <c r="F1" s="172"/>
      <c r="G1" s="136"/>
      <c r="H1" s="169" t="s">
        <v>12</v>
      </c>
      <c r="I1" s="166" t="s">
        <v>120</v>
      </c>
      <c r="J1" s="127" t="s">
        <v>40</v>
      </c>
    </row>
    <row r="2" spans="1:10" x14ac:dyDescent="0.2">
      <c r="A2" s="119"/>
      <c r="B2" s="111"/>
      <c r="C2" s="171"/>
      <c r="D2" s="173"/>
      <c r="E2" s="173"/>
      <c r="F2" s="173"/>
      <c r="G2" s="174"/>
      <c r="H2" s="170"/>
      <c r="I2" s="167"/>
      <c r="J2" s="164"/>
    </row>
    <row r="3" spans="1:10" ht="41.25" customHeight="1" x14ac:dyDescent="0.2">
      <c r="A3" s="122"/>
      <c r="B3" s="123"/>
      <c r="C3" s="29" t="s">
        <v>115</v>
      </c>
      <c r="D3" s="29" t="s">
        <v>116</v>
      </c>
      <c r="E3" s="29" t="s">
        <v>117</v>
      </c>
      <c r="F3" s="29" t="s">
        <v>118</v>
      </c>
      <c r="G3" s="29" t="s">
        <v>119</v>
      </c>
      <c r="H3" s="171"/>
      <c r="I3" s="167"/>
      <c r="J3" s="164"/>
    </row>
    <row r="4" spans="1:10" ht="24" thickBot="1" x14ac:dyDescent="0.25">
      <c r="A4" s="120"/>
      <c r="B4" s="112"/>
      <c r="C4" s="55">
        <v>3</v>
      </c>
      <c r="D4" s="55">
        <v>3</v>
      </c>
      <c r="E4" s="55">
        <v>3</v>
      </c>
      <c r="F4" s="55">
        <v>3</v>
      </c>
      <c r="G4" s="55">
        <v>3</v>
      </c>
      <c r="H4" s="62">
        <v>15</v>
      </c>
      <c r="I4" s="63" t="s">
        <v>121</v>
      </c>
      <c r="J4" s="165"/>
    </row>
    <row r="5" spans="1:10" ht="17.45" customHeight="1" x14ac:dyDescent="0.2">
      <c r="A5" s="73">
        <f>สรุปรายชั้นเรียนสมรรถุนะ!A7</f>
        <v>1</v>
      </c>
      <c r="B5" s="76" t="str">
        <f>สรุปรายชั้นเรียนสมรรถุนะ!B7</f>
        <v>เด็กชายกฤษดา  พิมวงศ์</v>
      </c>
      <c r="C5" s="73" t="str">
        <f>สรุปรายชั้นเรียนสมรรถุนะ!C7</f>
        <v>3</v>
      </c>
      <c r="D5" s="73" t="str">
        <f>สรุปรายชั้นเรียนสมรรถุนะ!D7</f>
        <v>3</v>
      </c>
      <c r="E5" s="73" t="str">
        <f>สรุปรายชั้นเรียนสมรรถุนะ!E7</f>
        <v>3</v>
      </c>
      <c r="F5" s="73" t="str">
        <f>สรุปรายชั้นเรียนสมรรถุนะ!F7</f>
        <v>3</v>
      </c>
      <c r="G5" s="73" t="str">
        <f>สรุปรายชั้นเรียนสมรรถุนะ!G7</f>
        <v>3</v>
      </c>
      <c r="H5" s="73">
        <f>สรุปรายชั้นเรียนสมรรถุนะ!H7</f>
        <v>15</v>
      </c>
      <c r="I5" s="73" t="str">
        <f>สรุปรายชั้นเรียนสมรรถุนะ!I7</f>
        <v>3</v>
      </c>
      <c r="J5" s="73" t="str">
        <f>สรุปรายชั้นเรียนสมรรถุนะ!J7</f>
        <v>ดีเยี่ยม</v>
      </c>
    </row>
    <row r="6" spans="1:10" ht="17.45" customHeight="1" x14ac:dyDescent="0.2">
      <c r="A6" s="71">
        <f>สรุปรายชั้นเรียนสมรรถุนะ!A8</f>
        <v>2</v>
      </c>
      <c r="B6" s="77" t="str">
        <f>สรุปรายชั้นเรียนสมรรถุนะ!B8</f>
        <v>เด็กชายจุธาวิทย์  กิติราช</v>
      </c>
      <c r="C6" s="71" t="str">
        <f>สรุปรายชั้นเรียนสมรรถุนะ!C8</f>
        <v>2</v>
      </c>
      <c r="D6" s="71" t="str">
        <f>สรุปรายชั้นเรียนสมรรถุนะ!D8</f>
        <v>2</v>
      </c>
      <c r="E6" s="71" t="str">
        <f>สรุปรายชั้นเรียนสมรรถุนะ!E8</f>
        <v>2</v>
      </c>
      <c r="F6" s="71" t="str">
        <f>สรุปรายชั้นเรียนสมรรถุนะ!F8</f>
        <v>2</v>
      </c>
      <c r="G6" s="71" t="str">
        <f>สรุปรายชั้นเรียนสมรรถุนะ!G8</f>
        <v>2</v>
      </c>
      <c r="H6" s="71">
        <f>สรุปรายชั้นเรียนสมรรถุนะ!H8</f>
        <v>10</v>
      </c>
      <c r="I6" s="71" t="str">
        <f>สรุปรายชั้นเรียนสมรรถุนะ!I8</f>
        <v>2</v>
      </c>
      <c r="J6" s="71" t="str">
        <f>สรุปรายชั้นเรียนสมรรถุนะ!J8</f>
        <v>ดี</v>
      </c>
    </row>
    <row r="7" spans="1:10" ht="17.45" customHeight="1" x14ac:dyDescent="0.2">
      <c r="A7" s="71">
        <f>สรุปรายชั้นเรียนสมรรถุนะ!A9</f>
        <v>3</v>
      </c>
      <c r="B7" s="77" t="str">
        <f>สรุปรายชั้นเรียนสมรรถุนะ!B9</f>
        <v>เด็กชายชัยพร  แพงจักร</v>
      </c>
      <c r="C7" s="71" t="str">
        <f>สรุปรายชั้นเรียนสมรรถุนะ!C9</f>
        <v>1</v>
      </c>
      <c r="D7" s="71" t="str">
        <f>สรุปรายชั้นเรียนสมรรถุนะ!D9</f>
        <v>1</v>
      </c>
      <c r="E7" s="71" t="str">
        <f>สรุปรายชั้นเรียนสมรรถุนะ!E9</f>
        <v>1</v>
      </c>
      <c r="F7" s="71" t="str">
        <f>สรุปรายชั้นเรียนสมรรถุนะ!F9</f>
        <v>1</v>
      </c>
      <c r="G7" s="71" t="str">
        <f>สรุปรายชั้นเรียนสมรรถุนะ!G9</f>
        <v>1</v>
      </c>
      <c r="H7" s="71">
        <f>สรุปรายชั้นเรียนสมรรถุนะ!H9</f>
        <v>5</v>
      </c>
      <c r="I7" s="71" t="str">
        <f>สรุปรายชั้นเรียนสมรรถุนะ!I9</f>
        <v>1</v>
      </c>
      <c r="J7" s="71" t="str">
        <f>สรุปรายชั้นเรียนสมรรถุนะ!J9</f>
        <v>ผ่าน</v>
      </c>
    </row>
    <row r="8" spans="1:10" ht="17.45" customHeight="1" x14ac:dyDescent="0.2">
      <c r="A8" s="71">
        <f>สรุปรายชั้นเรียนสมรรถุนะ!A10</f>
        <v>4</v>
      </c>
      <c r="B8" s="77" t="str">
        <f>สรุปรายชั้นเรียนสมรรถุนะ!B10</f>
        <v>เด็กชายโชคชัย  โนนยาง</v>
      </c>
      <c r="C8" s="71" t="str">
        <f>สรุปรายชั้นเรียนสมรรถุนะ!C10</f>
        <v>0</v>
      </c>
      <c r="D8" s="71" t="str">
        <f>สรุปรายชั้นเรียนสมรรถุนะ!D10</f>
        <v>0</v>
      </c>
      <c r="E8" s="71" t="str">
        <f>สรุปรายชั้นเรียนสมรรถุนะ!E10</f>
        <v>0</v>
      </c>
      <c r="F8" s="71" t="str">
        <f>สรุปรายชั้นเรียนสมรรถุนะ!F10</f>
        <v>0</v>
      </c>
      <c r="G8" s="71" t="str">
        <f>สรุปรายชั้นเรียนสมรรถุนะ!G10</f>
        <v>0</v>
      </c>
      <c r="H8" s="71">
        <f>สรุปรายชั้นเรียนสมรรถุนะ!H10</f>
        <v>0</v>
      </c>
      <c r="I8" s="71" t="str">
        <f>สรุปรายชั้นเรียนสมรรถุนะ!I10</f>
        <v>0</v>
      </c>
      <c r="J8" s="71" t="str">
        <f>สรุปรายชั้นเรียนสมรรถุนะ!J10</f>
        <v>ไม่ผ่าน</v>
      </c>
    </row>
    <row r="9" spans="1:10" ht="17.45" customHeight="1" x14ac:dyDescent="0.2">
      <c r="A9" s="71">
        <f>สรุปรายชั้นเรียนสมรรถุนะ!A11</f>
        <v>5</v>
      </c>
      <c r="B9" s="77" t="str">
        <f>สรุปรายชั้นเรียนสมรรถุนะ!B11</f>
        <v>เด็กชายทินกร  สารทอง</v>
      </c>
      <c r="C9" s="71" t="str">
        <f>สรุปรายชั้นเรียนสมรรถุนะ!C11</f>
        <v>0</v>
      </c>
      <c r="D9" s="71" t="str">
        <f>สรุปรายชั้นเรียนสมรรถุนะ!D11</f>
        <v>0</v>
      </c>
      <c r="E9" s="71" t="str">
        <f>สรุปรายชั้นเรียนสมรรถุนะ!E11</f>
        <v>0</v>
      </c>
      <c r="F9" s="71" t="str">
        <f>สรุปรายชั้นเรียนสมรรถุนะ!F11</f>
        <v>0</v>
      </c>
      <c r="G9" s="71" t="str">
        <f>สรุปรายชั้นเรียนสมรรถุนะ!G11</f>
        <v>0</v>
      </c>
      <c r="H9" s="71">
        <f>สรุปรายชั้นเรียนสมรรถุนะ!H11</f>
        <v>0</v>
      </c>
      <c r="I9" s="71" t="str">
        <f>สรุปรายชั้นเรียนสมรรถุนะ!I11</f>
        <v>0</v>
      </c>
      <c r="J9" s="71" t="str">
        <f>สรุปรายชั้นเรียนสมรรถุนะ!J11</f>
        <v>ไม่ผ่าน</v>
      </c>
    </row>
    <row r="10" spans="1:10" ht="17.45" customHeight="1" x14ac:dyDescent="0.2">
      <c r="A10" s="71">
        <f>สรุปรายชั้นเรียนสมรรถุนะ!A12</f>
        <v>6</v>
      </c>
      <c r="B10" s="77" t="str">
        <f>สรุปรายชั้นเรียนสมรรถุนะ!B12</f>
        <v>เด็กชายนันทวัฒน์  สมจันทร์</v>
      </c>
      <c r="C10" s="71" t="str">
        <f>สรุปรายชั้นเรียนสมรรถุนะ!C12</f>
        <v>0</v>
      </c>
      <c r="D10" s="71" t="str">
        <f>สรุปรายชั้นเรียนสมรรถุนะ!D12</f>
        <v>0</v>
      </c>
      <c r="E10" s="71" t="str">
        <f>สรุปรายชั้นเรียนสมรรถุนะ!E12</f>
        <v>0</v>
      </c>
      <c r="F10" s="71" t="str">
        <f>สรุปรายชั้นเรียนสมรรถุนะ!F12</f>
        <v>0</v>
      </c>
      <c r="G10" s="71" t="str">
        <f>สรุปรายชั้นเรียนสมรรถุนะ!G12</f>
        <v>0</v>
      </c>
      <c r="H10" s="71">
        <f>สรุปรายชั้นเรียนสมรรถุนะ!H12</f>
        <v>0</v>
      </c>
      <c r="I10" s="71" t="str">
        <f>สรุปรายชั้นเรียนสมรรถุนะ!I12</f>
        <v>0</v>
      </c>
      <c r="J10" s="71" t="str">
        <f>สรุปรายชั้นเรียนสมรรถุนะ!J12</f>
        <v>ไม่ผ่าน</v>
      </c>
    </row>
    <row r="11" spans="1:10" ht="17.45" customHeight="1" x14ac:dyDescent="0.2">
      <c r="A11" s="71">
        <f>สรุปรายชั้นเรียนสมรรถุนะ!A13</f>
        <v>7</v>
      </c>
      <c r="B11" s="77" t="str">
        <f>สรุปรายชั้นเรียนสมรรถุนะ!B13</f>
        <v>เด็กชายผดุงเดช  ศรีโยยา</v>
      </c>
      <c r="C11" s="71" t="str">
        <f>สรุปรายชั้นเรียนสมรรถุนะ!C13</f>
        <v>0</v>
      </c>
      <c r="D11" s="71" t="str">
        <f>สรุปรายชั้นเรียนสมรรถุนะ!D13</f>
        <v>0</v>
      </c>
      <c r="E11" s="71" t="str">
        <f>สรุปรายชั้นเรียนสมรรถุนะ!E13</f>
        <v>0</v>
      </c>
      <c r="F11" s="71" t="str">
        <f>สรุปรายชั้นเรียนสมรรถุนะ!F13</f>
        <v>0</v>
      </c>
      <c r="G11" s="71" t="str">
        <f>สรุปรายชั้นเรียนสมรรถุนะ!G13</f>
        <v>0</v>
      </c>
      <c r="H11" s="71">
        <f>สรุปรายชั้นเรียนสมรรถุนะ!H13</f>
        <v>0</v>
      </c>
      <c r="I11" s="71" t="str">
        <f>สรุปรายชั้นเรียนสมรรถุนะ!I13</f>
        <v>0</v>
      </c>
      <c r="J11" s="71" t="str">
        <f>สรุปรายชั้นเรียนสมรรถุนะ!J13</f>
        <v>ไม่ผ่าน</v>
      </c>
    </row>
    <row r="12" spans="1:10" ht="17.45" customHeight="1" x14ac:dyDescent="0.2">
      <c r="A12" s="71">
        <f>สรุปรายชั้นเรียนสมรรถุนะ!A14</f>
        <v>8</v>
      </c>
      <c r="B12" s="77" t="str">
        <f>สรุปรายชั้นเรียนสมรรถุนะ!B14</f>
        <v>เด็กชายวิสุทธิพงษ์  มุลสุมาลย์</v>
      </c>
      <c r="C12" s="71" t="str">
        <f>สรุปรายชั้นเรียนสมรรถุนะ!C14</f>
        <v>0</v>
      </c>
      <c r="D12" s="71" t="str">
        <f>สรุปรายชั้นเรียนสมรรถุนะ!D14</f>
        <v>0</v>
      </c>
      <c r="E12" s="71" t="str">
        <f>สรุปรายชั้นเรียนสมรรถุนะ!E14</f>
        <v>0</v>
      </c>
      <c r="F12" s="71" t="str">
        <f>สรุปรายชั้นเรียนสมรรถุนะ!F14</f>
        <v>0</v>
      </c>
      <c r="G12" s="71" t="str">
        <f>สรุปรายชั้นเรียนสมรรถุนะ!G14</f>
        <v>0</v>
      </c>
      <c r="H12" s="71">
        <f>สรุปรายชั้นเรียนสมรรถุนะ!H14</f>
        <v>0</v>
      </c>
      <c r="I12" s="71" t="str">
        <f>สรุปรายชั้นเรียนสมรรถุนะ!I14</f>
        <v>0</v>
      </c>
      <c r="J12" s="71" t="str">
        <f>สรุปรายชั้นเรียนสมรรถุนะ!J14</f>
        <v>ไม่ผ่าน</v>
      </c>
    </row>
    <row r="13" spans="1:10" ht="17.45" customHeight="1" x14ac:dyDescent="0.2">
      <c r="A13" s="71">
        <f>สรุปรายชั้นเรียนสมรรถุนะ!A15</f>
        <v>9</v>
      </c>
      <c r="B13" s="77" t="str">
        <f>สรุปรายชั้นเรียนสมรรถุนะ!B15</f>
        <v>เด็กชายวุฒิชัย  จำปาป่า</v>
      </c>
      <c r="C13" s="71" t="str">
        <f>สรุปรายชั้นเรียนสมรรถุนะ!C15</f>
        <v>0</v>
      </c>
      <c r="D13" s="71" t="str">
        <f>สรุปรายชั้นเรียนสมรรถุนะ!D15</f>
        <v>0</v>
      </c>
      <c r="E13" s="71" t="str">
        <f>สรุปรายชั้นเรียนสมรรถุนะ!E15</f>
        <v>0</v>
      </c>
      <c r="F13" s="71" t="str">
        <f>สรุปรายชั้นเรียนสมรรถุนะ!F15</f>
        <v>0</v>
      </c>
      <c r="G13" s="71" t="str">
        <f>สรุปรายชั้นเรียนสมรรถุนะ!G15</f>
        <v>0</v>
      </c>
      <c r="H13" s="71">
        <f>สรุปรายชั้นเรียนสมรรถุนะ!H15</f>
        <v>0</v>
      </c>
      <c r="I13" s="71" t="str">
        <f>สรุปรายชั้นเรียนสมรรถุนะ!I15</f>
        <v>0</v>
      </c>
      <c r="J13" s="71" t="str">
        <f>สรุปรายชั้นเรียนสมรรถุนะ!J15</f>
        <v>ไม่ผ่าน</v>
      </c>
    </row>
    <row r="14" spans="1:10" ht="17.45" customHeight="1" x14ac:dyDescent="0.2">
      <c r="A14" s="71">
        <f>สรุปรายชั้นเรียนสมรรถุนะ!A16</f>
        <v>10</v>
      </c>
      <c r="B14" s="77" t="str">
        <f>สรุปรายชั้นเรียนสมรรถุนะ!B16</f>
        <v>เด็กชายศราวุธ  สุตาสุข</v>
      </c>
      <c r="C14" s="71" t="str">
        <f>สรุปรายชั้นเรียนสมรรถุนะ!C16</f>
        <v>0</v>
      </c>
      <c r="D14" s="71" t="str">
        <f>สรุปรายชั้นเรียนสมรรถุนะ!D16</f>
        <v>0</v>
      </c>
      <c r="E14" s="71" t="str">
        <f>สรุปรายชั้นเรียนสมรรถุนะ!E16</f>
        <v>0</v>
      </c>
      <c r="F14" s="71" t="str">
        <f>สรุปรายชั้นเรียนสมรรถุนะ!F16</f>
        <v>0</v>
      </c>
      <c r="G14" s="71" t="str">
        <f>สรุปรายชั้นเรียนสมรรถุนะ!G16</f>
        <v>0</v>
      </c>
      <c r="H14" s="71">
        <f>สรุปรายชั้นเรียนสมรรถุนะ!H16</f>
        <v>0</v>
      </c>
      <c r="I14" s="71" t="str">
        <f>สรุปรายชั้นเรียนสมรรถุนะ!I16</f>
        <v>0</v>
      </c>
      <c r="J14" s="71" t="str">
        <f>สรุปรายชั้นเรียนสมรรถุนะ!J16</f>
        <v>ไม่ผ่าน</v>
      </c>
    </row>
    <row r="15" spans="1:10" ht="17.45" customHeight="1" x14ac:dyDescent="0.2">
      <c r="A15" s="71">
        <f>สรุปรายชั้นเรียนสมรรถุนะ!A17</f>
        <v>11</v>
      </c>
      <c r="B15" s="77" t="str">
        <f>สรุปรายชั้นเรียนสมรรถุนะ!B17</f>
        <v>เด็กชายอดิศร  แสงกล้า</v>
      </c>
      <c r="C15" s="71" t="str">
        <f>สรุปรายชั้นเรียนสมรรถุนะ!C17</f>
        <v>0</v>
      </c>
      <c r="D15" s="71" t="str">
        <f>สรุปรายชั้นเรียนสมรรถุนะ!D17</f>
        <v>0</v>
      </c>
      <c r="E15" s="71" t="str">
        <f>สรุปรายชั้นเรียนสมรรถุนะ!E17</f>
        <v>0</v>
      </c>
      <c r="F15" s="71" t="str">
        <f>สรุปรายชั้นเรียนสมรรถุนะ!F17</f>
        <v>0</v>
      </c>
      <c r="G15" s="71" t="str">
        <f>สรุปรายชั้นเรียนสมรรถุนะ!G17</f>
        <v>0</v>
      </c>
      <c r="H15" s="71">
        <f>สรุปรายชั้นเรียนสมรรถุนะ!H17</f>
        <v>0</v>
      </c>
      <c r="I15" s="71" t="str">
        <f>สรุปรายชั้นเรียนสมรรถุนะ!I17</f>
        <v>0</v>
      </c>
      <c r="J15" s="71" t="str">
        <f>สรุปรายชั้นเรียนสมรรถุนะ!J17</f>
        <v>ไม่ผ่าน</v>
      </c>
    </row>
    <row r="16" spans="1:10" ht="17.45" customHeight="1" x14ac:dyDescent="0.2">
      <c r="A16" s="71">
        <f>สรุปรายชั้นเรียนสมรรถุนะ!A18</f>
        <v>12</v>
      </c>
      <c r="B16" s="77" t="str">
        <f>สรุปรายชั้นเรียนสมรรถุนะ!B18</f>
        <v>เด็กหญิงจิรภิญญา  คุ้มครอง</v>
      </c>
      <c r="C16" s="71" t="str">
        <f>สรุปรายชั้นเรียนสมรรถุนะ!C18</f>
        <v>0</v>
      </c>
      <c r="D16" s="71" t="str">
        <f>สรุปรายชั้นเรียนสมรรถุนะ!D18</f>
        <v>0</v>
      </c>
      <c r="E16" s="71" t="str">
        <f>สรุปรายชั้นเรียนสมรรถุนะ!E18</f>
        <v>0</v>
      </c>
      <c r="F16" s="71" t="str">
        <f>สรุปรายชั้นเรียนสมรรถุนะ!F18</f>
        <v>0</v>
      </c>
      <c r="G16" s="71" t="str">
        <f>สรุปรายชั้นเรียนสมรรถุนะ!G18</f>
        <v>0</v>
      </c>
      <c r="H16" s="71">
        <f>สรุปรายชั้นเรียนสมรรถุนะ!H18</f>
        <v>0</v>
      </c>
      <c r="I16" s="71" t="str">
        <f>สรุปรายชั้นเรียนสมรรถุนะ!I18</f>
        <v>0</v>
      </c>
      <c r="J16" s="71" t="str">
        <f>สรุปรายชั้นเรียนสมรรถุนะ!J18</f>
        <v>ไม่ผ่าน</v>
      </c>
    </row>
    <row r="17" spans="1:10" ht="17.45" customHeight="1" x14ac:dyDescent="0.2">
      <c r="A17" s="71">
        <f>สรุปรายชั้นเรียนสมรรถุนะ!A19</f>
        <v>13</v>
      </c>
      <c r="B17" s="77" t="str">
        <f>สรุปรายชั้นเรียนสมรรถุนะ!B19</f>
        <v>เด็กหญิงฐิตารีย์  งามพันธ์</v>
      </c>
      <c r="C17" s="71" t="str">
        <f>สรุปรายชั้นเรียนสมรรถุนะ!C19</f>
        <v>0</v>
      </c>
      <c r="D17" s="71" t="str">
        <f>สรุปรายชั้นเรียนสมรรถุนะ!D19</f>
        <v>0</v>
      </c>
      <c r="E17" s="71" t="str">
        <f>สรุปรายชั้นเรียนสมรรถุนะ!E19</f>
        <v>0</v>
      </c>
      <c r="F17" s="71" t="str">
        <f>สรุปรายชั้นเรียนสมรรถุนะ!F19</f>
        <v>0</v>
      </c>
      <c r="G17" s="71" t="str">
        <f>สรุปรายชั้นเรียนสมรรถุนะ!G19</f>
        <v>0</v>
      </c>
      <c r="H17" s="71">
        <f>สรุปรายชั้นเรียนสมรรถุนะ!H19</f>
        <v>0</v>
      </c>
      <c r="I17" s="71" t="str">
        <f>สรุปรายชั้นเรียนสมรรถุนะ!I19</f>
        <v>0</v>
      </c>
      <c r="J17" s="71" t="str">
        <f>สรุปรายชั้นเรียนสมรรถุนะ!J19</f>
        <v>ไม่ผ่าน</v>
      </c>
    </row>
    <row r="18" spans="1:10" ht="17.45" customHeight="1" x14ac:dyDescent="0.2">
      <c r="A18" s="71">
        <f>สรุปรายชั้นเรียนสมรรถุนะ!A20</f>
        <v>14</v>
      </c>
      <c r="B18" s="77" t="str">
        <f>สรุปรายชั้นเรียนสมรรถุนะ!B20</f>
        <v>เด็กหญิงธิดารัตน์  ทวีดี</v>
      </c>
      <c r="C18" s="71" t="str">
        <f>สรุปรายชั้นเรียนสมรรถุนะ!C20</f>
        <v>0</v>
      </c>
      <c r="D18" s="71" t="str">
        <f>สรุปรายชั้นเรียนสมรรถุนะ!D20</f>
        <v>0</v>
      </c>
      <c r="E18" s="71" t="str">
        <f>สรุปรายชั้นเรียนสมรรถุนะ!E20</f>
        <v>0</v>
      </c>
      <c r="F18" s="71" t="str">
        <f>สรุปรายชั้นเรียนสมรรถุนะ!F20</f>
        <v>0</v>
      </c>
      <c r="G18" s="71" t="str">
        <f>สรุปรายชั้นเรียนสมรรถุนะ!G20</f>
        <v>0</v>
      </c>
      <c r="H18" s="71">
        <f>สรุปรายชั้นเรียนสมรรถุนะ!H20</f>
        <v>0</v>
      </c>
      <c r="I18" s="71" t="str">
        <f>สรุปรายชั้นเรียนสมรรถุนะ!I20</f>
        <v>0</v>
      </c>
      <c r="J18" s="71" t="str">
        <f>สรุปรายชั้นเรียนสมรรถุนะ!J20</f>
        <v>ไม่ผ่าน</v>
      </c>
    </row>
    <row r="19" spans="1:10" ht="17.45" customHeight="1" x14ac:dyDescent="0.2">
      <c r="A19" s="71">
        <f>สรุปรายชั้นเรียนสมรรถุนะ!A21</f>
        <v>15</v>
      </c>
      <c r="B19" s="77" t="str">
        <f>สรุปรายชั้นเรียนสมรรถุนะ!B21</f>
        <v>เด็กหญิงธิวรรณดา  จันทน์เทศ</v>
      </c>
      <c r="C19" s="71" t="str">
        <f>สรุปรายชั้นเรียนสมรรถุนะ!C21</f>
        <v>0</v>
      </c>
      <c r="D19" s="71" t="str">
        <f>สรุปรายชั้นเรียนสมรรถุนะ!D21</f>
        <v>0</v>
      </c>
      <c r="E19" s="71" t="str">
        <f>สรุปรายชั้นเรียนสมรรถุนะ!E21</f>
        <v>0</v>
      </c>
      <c r="F19" s="71" t="str">
        <f>สรุปรายชั้นเรียนสมรรถุนะ!F21</f>
        <v>0</v>
      </c>
      <c r="G19" s="71" t="str">
        <f>สรุปรายชั้นเรียนสมรรถุนะ!G21</f>
        <v>0</v>
      </c>
      <c r="H19" s="71">
        <f>สรุปรายชั้นเรียนสมรรถุนะ!H21</f>
        <v>0</v>
      </c>
      <c r="I19" s="71" t="str">
        <f>สรุปรายชั้นเรียนสมรรถุนะ!I21</f>
        <v>0</v>
      </c>
      <c r="J19" s="71" t="str">
        <f>สรุปรายชั้นเรียนสมรรถุนะ!J21</f>
        <v>ไม่ผ่าน</v>
      </c>
    </row>
    <row r="20" spans="1:10" ht="17.45" customHeight="1" x14ac:dyDescent="0.2">
      <c r="A20" s="71">
        <f>สรุปรายชั้นเรียนสมรรถุนะ!A22</f>
        <v>16</v>
      </c>
      <c r="B20" s="77" t="str">
        <f>สรุปรายชั้นเรียนสมรรถุนะ!B22</f>
        <v>เด็กหญิงนิภาพร  วงศ์พุทธะ</v>
      </c>
      <c r="C20" s="71" t="str">
        <f>สรุปรายชั้นเรียนสมรรถุนะ!C22</f>
        <v>0</v>
      </c>
      <c r="D20" s="71" t="str">
        <f>สรุปรายชั้นเรียนสมรรถุนะ!D22</f>
        <v>0</v>
      </c>
      <c r="E20" s="71" t="str">
        <f>สรุปรายชั้นเรียนสมรรถุนะ!E22</f>
        <v>0</v>
      </c>
      <c r="F20" s="71" t="str">
        <f>สรุปรายชั้นเรียนสมรรถุนะ!F22</f>
        <v>0</v>
      </c>
      <c r="G20" s="71" t="str">
        <f>สรุปรายชั้นเรียนสมรรถุนะ!G22</f>
        <v>0</v>
      </c>
      <c r="H20" s="71">
        <f>สรุปรายชั้นเรียนสมรรถุนะ!H22</f>
        <v>0</v>
      </c>
      <c r="I20" s="71" t="str">
        <f>สรุปรายชั้นเรียนสมรรถุนะ!I22</f>
        <v>0</v>
      </c>
      <c r="J20" s="71" t="str">
        <f>สรุปรายชั้นเรียนสมรรถุนะ!J22</f>
        <v>ไม่ผ่าน</v>
      </c>
    </row>
    <row r="21" spans="1:10" ht="17.45" customHeight="1" x14ac:dyDescent="0.2">
      <c r="A21" s="71">
        <f>สรุปรายชั้นเรียนสมรรถุนะ!A23</f>
        <v>17</v>
      </c>
      <c r="B21" s="77" t="str">
        <f>สรุปรายชั้นเรียนสมรรถุนะ!B23</f>
        <v>เด็กหญิงมณศิกาญจน  เหล่าภา</v>
      </c>
      <c r="C21" s="71" t="str">
        <f>สรุปรายชั้นเรียนสมรรถุนะ!C23</f>
        <v>0</v>
      </c>
      <c r="D21" s="71" t="str">
        <f>สรุปรายชั้นเรียนสมรรถุนะ!D23</f>
        <v>0</v>
      </c>
      <c r="E21" s="71" t="str">
        <f>สรุปรายชั้นเรียนสมรรถุนะ!E23</f>
        <v>0</v>
      </c>
      <c r="F21" s="71" t="str">
        <f>สรุปรายชั้นเรียนสมรรถุนะ!F23</f>
        <v>0</v>
      </c>
      <c r="G21" s="71" t="str">
        <f>สรุปรายชั้นเรียนสมรรถุนะ!G23</f>
        <v>0</v>
      </c>
      <c r="H21" s="71">
        <f>สรุปรายชั้นเรียนสมรรถุนะ!H23</f>
        <v>0</v>
      </c>
      <c r="I21" s="71" t="str">
        <f>สรุปรายชั้นเรียนสมรรถุนะ!I23</f>
        <v>0</v>
      </c>
      <c r="J21" s="71" t="str">
        <f>สรุปรายชั้นเรียนสมรรถุนะ!J23</f>
        <v>ไม่ผ่าน</v>
      </c>
    </row>
    <row r="22" spans="1:10" ht="17.45" customHeight="1" x14ac:dyDescent="0.2">
      <c r="A22" s="71">
        <f>สรุปรายชั้นเรียนสมรรถุนะ!A24</f>
        <v>18</v>
      </c>
      <c r="B22" s="77" t="str">
        <f>สรุปรายชั้นเรียนสมรรถุนะ!B24</f>
        <v>เด็กหญิงมุฑิตา  วีระศิริ</v>
      </c>
      <c r="C22" s="71" t="str">
        <f>สรุปรายชั้นเรียนสมรรถุนะ!C24</f>
        <v>0</v>
      </c>
      <c r="D22" s="71" t="str">
        <f>สรุปรายชั้นเรียนสมรรถุนะ!D24</f>
        <v>0</v>
      </c>
      <c r="E22" s="71" t="str">
        <f>สรุปรายชั้นเรียนสมรรถุนะ!E24</f>
        <v>0</v>
      </c>
      <c r="F22" s="71" t="str">
        <f>สรุปรายชั้นเรียนสมรรถุนะ!F24</f>
        <v>0</v>
      </c>
      <c r="G22" s="71" t="str">
        <f>สรุปรายชั้นเรียนสมรรถุนะ!G24</f>
        <v>0</v>
      </c>
      <c r="H22" s="71">
        <f>สรุปรายชั้นเรียนสมรรถุนะ!H24</f>
        <v>0</v>
      </c>
      <c r="I22" s="71" t="str">
        <f>สรุปรายชั้นเรียนสมรรถุนะ!I24</f>
        <v>0</v>
      </c>
      <c r="J22" s="71" t="str">
        <f>สรุปรายชั้นเรียนสมรรถุนะ!J24</f>
        <v>ไม่ผ่าน</v>
      </c>
    </row>
    <row r="23" spans="1:10" ht="17.45" customHeight="1" x14ac:dyDescent="0.2">
      <c r="A23" s="71">
        <f>สรุปรายชั้นเรียนสมรรถุนะ!A25</f>
        <v>19</v>
      </c>
      <c r="B23" s="77" t="str">
        <f>สรุปรายชั้นเรียนสมรรถุนะ!B25</f>
        <v>เด็กหญิงรลิสรา  จันทะเส</v>
      </c>
      <c r="C23" s="71" t="str">
        <f>สรุปรายชั้นเรียนสมรรถุนะ!C25</f>
        <v>0</v>
      </c>
      <c r="D23" s="71" t="str">
        <f>สรุปรายชั้นเรียนสมรรถุนะ!D25</f>
        <v>0</v>
      </c>
      <c r="E23" s="71" t="str">
        <f>สรุปรายชั้นเรียนสมรรถุนะ!E25</f>
        <v>0</v>
      </c>
      <c r="F23" s="71" t="str">
        <f>สรุปรายชั้นเรียนสมรรถุนะ!F25</f>
        <v>0</v>
      </c>
      <c r="G23" s="71" t="str">
        <f>สรุปรายชั้นเรียนสมรรถุนะ!G25</f>
        <v>0</v>
      </c>
      <c r="H23" s="71">
        <f>สรุปรายชั้นเรียนสมรรถุนะ!H25</f>
        <v>0</v>
      </c>
      <c r="I23" s="71" t="str">
        <f>สรุปรายชั้นเรียนสมรรถุนะ!I25</f>
        <v>0</v>
      </c>
      <c r="J23" s="71" t="str">
        <f>สรุปรายชั้นเรียนสมรรถุนะ!J25</f>
        <v>ไม่ผ่าน</v>
      </c>
    </row>
    <row r="24" spans="1:10" ht="17.45" customHeight="1" x14ac:dyDescent="0.2">
      <c r="A24" s="71">
        <f>สรุปรายชั้นเรียนสมรรถุนะ!A26</f>
        <v>20</v>
      </c>
      <c r="B24" s="77" t="str">
        <f>สรุปรายชั้นเรียนสมรรถุนะ!B26</f>
        <v>เด็กหญิงศรีประวรรณ  หาญจันทร์</v>
      </c>
      <c r="C24" s="71" t="str">
        <f>สรุปรายชั้นเรียนสมรรถุนะ!C26</f>
        <v>0</v>
      </c>
      <c r="D24" s="71" t="str">
        <f>สรุปรายชั้นเรียนสมรรถุนะ!D26</f>
        <v>0</v>
      </c>
      <c r="E24" s="71" t="str">
        <f>สรุปรายชั้นเรียนสมรรถุนะ!E26</f>
        <v>0</v>
      </c>
      <c r="F24" s="71" t="str">
        <f>สรุปรายชั้นเรียนสมรรถุนะ!F26</f>
        <v>0</v>
      </c>
      <c r="G24" s="71" t="str">
        <f>สรุปรายชั้นเรียนสมรรถุนะ!G26</f>
        <v>0</v>
      </c>
      <c r="H24" s="71">
        <f>สรุปรายชั้นเรียนสมรรถุนะ!H26</f>
        <v>0</v>
      </c>
      <c r="I24" s="71" t="str">
        <f>สรุปรายชั้นเรียนสมรรถุนะ!I26</f>
        <v>0</v>
      </c>
      <c r="J24" s="71" t="str">
        <f>สรุปรายชั้นเรียนสมรรถุนะ!J26</f>
        <v>ไม่ผ่าน</v>
      </c>
    </row>
    <row r="25" spans="1:10" ht="17.45" customHeight="1" x14ac:dyDescent="0.2">
      <c r="A25" s="71">
        <f>สรุปรายชั้นเรียนสมรรถุนะ!A27</f>
        <v>21</v>
      </c>
      <c r="B25" s="77" t="str">
        <f>สรุปรายชั้นเรียนสมรรถุนะ!B27</f>
        <v>เด็กหญิงศุภสุดา  ดาทวี</v>
      </c>
      <c r="C25" s="71" t="str">
        <f>สรุปรายชั้นเรียนสมรรถุนะ!C27</f>
        <v>0</v>
      </c>
      <c r="D25" s="71" t="str">
        <f>สรุปรายชั้นเรียนสมรรถุนะ!D27</f>
        <v>0</v>
      </c>
      <c r="E25" s="71" t="str">
        <f>สรุปรายชั้นเรียนสมรรถุนะ!E27</f>
        <v>0</v>
      </c>
      <c r="F25" s="71" t="str">
        <f>สรุปรายชั้นเรียนสมรรถุนะ!F27</f>
        <v>0</v>
      </c>
      <c r="G25" s="71" t="str">
        <f>สรุปรายชั้นเรียนสมรรถุนะ!G27</f>
        <v>0</v>
      </c>
      <c r="H25" s="71">
        <f>สรุปรายชั้นเรียนสมรรถุนะ!H27</f>
        <v>0</v>
      </c>
      <c r="I25" s="71" t="str">
        <f>สรุปรายชั้นเรียนสมรรถุนะ!I27</f>
        <v>0</v>
      </c>
      <c r="J25" s="71" t="str">
        <f>สรุปรายชั้นเรียนสมรรถุนะ!J27</f>
        <v>ไม่ผ่าน</v>
      </c>
    </row>
    <row r="26" spans="1:10" ht="17.45" customHeight="1" x14ac:dyDescent="0.2">
      <c r="A26" s="71">
        <f>สรุปรายชั้นเรียนสมรรถุนะ!A28</f>
        <v>22</v>
      </c>
      <c r="B26" s="77" t="str">
        <f>สรุปรายชั้นเรียนสมรรถุนะ!B28</f>
        <v>เด็กหญิงสุนิตา  สุโกพันธ์</v>
      </c>
      <c r="C26" s="71" t="str">
        <f>สรุปรายชั้นเรียนสมรรถุนะ!C28</f>
        <v>0</v>
      </c>
      <c r="D26" s="71" t="str">
        <f>สรุปรายชั้นเรียนสมรรถุนะ!D28</f>
        <v>0</v>
      </c>
      <c r="E26" s="71" t="str">
        <f>สรุปรายชั้นเรียนสมรรถุนะ!E28</f>
        <v>0</v>
      </c>
      <c r="F26" s="71" t="str">
        <f>สรุปรายชั้นเรียนสมรรถุนะ!F28</f>
        <v>0</v>
      </c>
      <c r="G26" s="71" t="str">
        <f>สรุปรายชั้นเรียนสมรรถุนะ!G28</f>
        <v>0</v>
      </c>
      <c r="H26" s="71">
        <f>สรุปรายชั้นเรียนสมรรถุนะ!H28</f>
        <v>0</v>
      </c>
      <c r="I26" s="71" t="str">
        <f>สรุปรายชั้นเรียนสมรรถุนะ!I28</f>
        <v>0</v>
      </c>
      <c r="J26" s="71" t="str">
        <f>สรุปรายชั้นเรียนสมรรถุนะ!J28</f>
        <v>ไม่ผ่าน</v>
      </c>
    </row>
    <row r="27" spans="1:10" ht="17.45" customHeight="1" x14ac:dyDescent="0.2">
      <c r="A27" s="71">
        <f>สรุปรายชั้นเรียนสมรรถุนะ!A29</f>
        <v>23</v>
      </c>
      <c r="B27" s="77" t="str">
        <f>สรุปรายชั้นเรียนสมรรถุนะ!B29</f>
        <v>เด็กหญิงนัฐลดาภรณ์  วิไลพันธ์</v>
      </c>
      <c r="C27" s="71" t="str">
        <f>สรุปรายชั้นเรียนสมรรถุนะ!C29</f>
        <v>0</v>
      </c>
      <c r="D27" s="71" t="str">
        <f>สรุปรายชั้นเรียนสมรรถุนะ!D29</f>
        <v>0</v>
      </c>
      <c r="E27" s="71" t="str">
        <f>สรุปรายชั้นเรียนสมรรถุนะ!E29</f>
        <v>0</v>
      </c>
      <c r="F27" s="71" t="str">
        <f>สรุปรายชั้นเรียนสมรรถุนะ!F29</f>
        <v>0</v>
      </c>
      <c r="G27" s="71" t="str">
        <f>สรุปรายชั้นเรียนสมรรถุนะ!G29</f>
        <v>0</v>
      </c>
      <c r="H27" s="71">
        <f>สรุปรายชั้นเรียนสมรรถุนะ!H29</f>
        <v>0</v>
      </c>
      <c r="I27" s="71" t="str">
        <f>สรุปรายชั้นเรียนสมรรถุนะ!I29</f>
        <v>0</v>
      </c>
      <c r="J27" s="71" t="str">
        <f>สรุปรายชั้นเรียนสมรรถุนะ!J29</f>
        <v>ไม่ผ่าน</v>
      </c>
    </row>
    <row r="28" spans="1:10" ht="17.45" customHeight="1" x14ac:dyDescent="0.2">
      <c r="A28" s="71">
        <f>สรุปรายชั้นเรียนสมรรถุนะ!A30</f>
        <v>24</v>
      </c>
      <c r="B28" s="77" t="str">
        <f>สรุปรายชั้นเรียนสมรรถุนะ!B30</f>
        <v>เด็กชายอาทิตย์  หงษ์สามารถ</v>
      </c>
      <c r="C28" s="71" t="str">
        <f>สรุปรายชั้นเรียนสมรรถุนะ!C30</f>
        <v>0</v>
      </c>
      <c r="D28" s="71" t="str">
        <f>สรุปรายชั้นเรียนสมรรถุนะ!D30</f>
        <v>0</v>
      </c>
      <c r="E28" s="71" t="str">
        <f>สรุปรายชั้นเรียนสมรรถุนะ!E30</f>
        <v>0</v>
      </c>
      <c r="F28" s="71" t="str">
        <f>สรุปรายชั้นเรียนสมรรถุนะ!F30</f>
        <v>0</v>
      </c>
      <c r="G28" s="71" t="str">
        <f>สรุปรายชั้นเรียนสมรรถุนะ!G30</f>
        <v>0</v>
      </c>
      <c r="H28" s="71">
        <f>สรุปรายชั้นเรียนสมรรถุนะ!H30</f>
        <v>0</v>
      </c>
      <c r="I28" s="71" t="str">
        <f>สรุปรายชั้นเรียนสมรรถุนะ!I30</f>
        <v>0</v>
      </c>
      <c r="J28" s="71" t="str">
        <f>สรุปรายชั้นเรียนสมรรถุนะ!J30</f>
        <v>ไม่ผ่าน</v>
      </c>
    </row>
    <row r="29" spans="1:10" x14ac:dyDescent="0.2">
      <c r="A29" s="78"/>
      <c r="B29" s="44"/>
      <c r="C29" s="78"/>
      <c r="D29" s="78"/>
      <c r="E29" s="78"/>
      <c r="F29" s="78"/>
      <c r="G29" s="78"/>
      <c r="H29" s="78"/>
      <c r="I29" s="78"/>
      <c r="J29" s="78"/>
    </row>
  </sheetData>
  <sheetProtection password="9F5A" sheet="1" objects="1" scenarios="1"/>
  <mergeCells count="6">
    <mergeCell ref="J1:J4"/>
    <mergeCell ref="A1:A4"/>
    <mergeCell ref="B1:B4"/>
    <mergeCell ref="C1:G2"/>
    <mergeCell ref="H1:H3"/>
    <mergeCell ref="I1:I3"/>
  </mergeCells>
  <pageMargins left="0.7" right="0.7" top="0.75" bottom="0.75" header="0.3" footer="0.3"/>
  <pageSetup paperSize="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33"/>
  <sheetViews>
    <sheetView view="pageBreakPreview" topLeftCell="Q4" zoomScale="120" zoomScaleSheetLayoutView="120" workbookViewId="0">
      <selection activeCell="Y21" sqref="Y21"/>
    </sheetView>
  </sheetViews>
  <sheetFormatPr defaultRowHeight="23.25" x14ac:dyDescent="0.5"/>
  <cols>
    <col min="1" max="1" width="4.125" style="1" customWidth="1"/>
    <col min="2" max="2" width="24.5" style="87" customWidth="1"/>
    <col min="3" max="3" width="4.625" style="1" customWidth="1"/>
    <col min="4" max="5" width="4.875" style="1" customWidth="1"/>
    <col min="6" max="6" width="5.125" style="1" customWidth="1"/>
    <col min="7" max="7" width="3.875" style="1" customWidth="1"/>
    <col min="8" max="8" width="4.875" style="1" customWidth="1"/>
    <col min="9" max="9" width="5.125" style="1" customWidth="1"/>
    <col min="10" max="10" width="3.75" style="1" customWidth="1"/>
    <col min="11" max="11" width="7.25" style="1" customWidth="1"/>
    <col min="12" max="12" width="4" style="1" customWidth="1"/>
    <col min="13" max="13" width="4.625" style="1" customWidth="1"/>
    <col min="14" max="14" width="7" style="1" customWidth="1"/>
    <col min="15" max="15" width="4.5" style="1" customWidth="1"/>
    <col min="16" max="16" width="3.625" style="1" customWidth="1"/>
    <col min="17" max="17" width="20.625" style="1" customWidth="1"/>
    <col min="18" max="18" width="4" style="1" customWidth="1"/>
    <col min="19" max="19" width="4.875" customWidth="1"/>
    <col min="20" max="20" width="4.25" customWidth="1"/>
    <col min="21" max="21" width="4.375" customWidth="1"/>
    <col min="22" max="22" width="4.75" customWidth="1"/>
    <col min="23" max="23" width="4" customWidth="1"/>
    <col min="24" max="24" width="6.875" customWidth="1"/>
    <col min="25" max="26" width="4.5" customWidth="1"/>
    <col min="27" max="27" width="4.25" customWidth="1"/>
    <col min="28" max="28" width="4.75" customWidth="1"/>
    <col min="29" max="29" width="4.625" customWidth="1"/>
    <col min="30" max="30" width="3.5" customWidth="1"/>
    <col min="31" max="31" width="4.625" style="80" customWidth="1"/>
    <col min="32" max="32" width="4.875" style="79" customWidth="1"/>
    <col min="36" max="36" width="9.125" bestFit="1" customWidth="1"/>
  </cols>
  <sheetData>
    <row r="1" spans="1:36" s="70" customFormat="1" ht="17.100000000000001" customHeight="1" x14ac:dyDescent="0.25">
      <c r="A1" s="175" t="s">
        <v>124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6" s="70" customFormat="1" ht="17.100000000000001" customHeight="1" thickBot="1" x14ac:dyDescent="0.5">
      <c r="A2" s="84" t="s">
        <v>139</v>
      </c>
      <c r="B2" s="84" t="str">
        <f>หน้าแรก!$C$1</f>
        <v>คณิตศาสตร์</v>
      </c>
      <c r="C2" s="84" t="s">
        <v>2</v>
      </c>
      <c r="D2" s="84"/>
      <c r="E2" s="84" t="str">
        <f>หน้าแรก!$C$2</f>
        <v>ค21101</v>
      </c>
      <c r="F2" s="84"/>
      <c r="G2" s="79"/>
      <c r="H2" s="79"/>
      <c r="I2" s="85"/>
      <c r="J2" s="85" t="s">
        <v>3</v>
      </c>
      <c r="K2" s="79"/>
      <c r="L2" s="79"/>
      <c r="M2" s="86" t="str">
        <f>หน้าแรก!$C$3</f>
        <v>1/4</v>
      </c>
      <c r="N2" s="79"/>
      <c r="O2" s="79"/>
      <c r="P2" s="84"/>
      <c r="Q2" s="84"/>
      <c r="R2" s="84"/>
      <c r="S2" s="84"/>
      <c r="T2" s="79"/>
      <c r="U2" s="79"/>
      <c r="V2" s="85"/>
      <c r="W2" s="85"/>
      <c r="X2" s="85"/>
      <c r="Y2" s="85"/>
      <c r="Z2" s="79"/>
      <c r="AA2" s="79"/>
      <c r="AB2" s="86"/>
      <c r="AC2" s="79"/>
      <c r="AD2" s="79"/>
      <c r="AE2" s="80"/>
      <c r="AF2" s="79"/>
    </row>
    <row r="3" spans="1:36" s="70" customFormat="1" ht="17.100000000000001" customHeight="1" x14ac:dyDescent="0.45">
      <c r="A3" s="181" t="s">
        <v>123</v>
      </c>
      <c r="B3" s="184" t="s">
        <v>9</v>
      </c>
      <c r="C3" s="187" t="s">
        <v>125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93"/>
      <c r="P3" s="181" t="s">
        <v>123</v>
      </c>
      <c r="Q3" s="184" t="s">
        <v>9</v>
      </c>
      <c r="R3" s="187" t="s">
        <v>140</v>
      </c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76" t="s">
        <v>150</v>
      </c>
      <c r="AF3" s="178" t="s">
        <v>40</v>
      </c>
    </row>
    <row r="4" spans="1:36" s="70" customFormat="1" ht="17.100000000000001" customHeight="1" x14ac:dyDescent="0.45">
      <c r="A4" s="182"/>
      <c r="B4" s="185"/>
      <c r="C4" s="188" t="s">
        <v>126</v>
      </c>
      <c r="D4" s="188"/>
      <c r="E4" s="188"/>
      <c r="F4" s="188"/>
      <c r="G4" s="188"/>
      <c r="H4" s="188" t="s">
        <v>136</v>
      </c>
      <c r="I4" s="188"/>
      <c r="J4" s="188"/>
      <c r="K4" s="188" t="s">
        <v>137</v>
      </c>
      <c r="L4" s="188"/>
      <c r="M4" s="188" t="s">
        <v>138</v>
      </c>
      <c r="N4" s="188"/>
      <c r="O4" s="192"/>
      <c r="P4" s="182"/>
      <c r="Q4" s="185"/>
      <c r="R4" s="188" t="s">
        <v>151</v>
      </c>
      <c r="S4" s="188"/>
      <c r="T4" s="188"/>
      <c r="U4" s="188" t="s">
        <v>152</v>
      </c>
      <c r="V4" s="188"/>
      <c r="W4" s="188"/>
      <c r="X4" s="189" t="s">
        <v>153</v>
      </c>
      <c r="Y4" s="190"/>
      <c r="Z4" s="190"/>
      <c r="AA4" s="191"/>
      <c r="AB4" s="188" t="s">
        <v>154</v>
      </c>
      <c r="AC4" s="188"/>
      <c r="AD4" s="188"/>
      <c r="AE4" s="177"/>
      <c r="AF4" s="179"/>
    </row>
    <row r="5" spans="1:36" s="70" customFormat="1" ht="268.5" customHeight="1" x14ac:dyDescent="0.25">
      <c r="A5" s="182"/>
      <c r="B5" s="185"/>
      <c r="C5" s="49" t="s">
        <v>127</v>
      </c>
      <c r="D5" s="49" t="s">
        <v>128</v>
      </c>
      <c r="E5" s="49" t="s">
        <v>129</v>
      </c>
      <c r="F5" s="49" t="s">
        <v>130</v>
      </c>
      <c r="G5" s="49" t="s">
        <v>12</v>
      </c>
      <c r="H5" s="82" t="s">
        <v>131</v>
      </c>
      <c r="I5" s="82" t="s">
        <v>132</v>
      </c>
      <c r="J5" s="82" t="s">
        <v>12</v>
      </c>
      <c r="K5" s="82" t="s">
        <v>133</v>
      </c>
      <c r="L5" s="82" t="s">
        <v>12</v>
      </c>
      <c r="M5" s="82" t="s">
        <v>134</v>
      </c>
      <c r="N5" s="82" t="s">
        <v>135</v>
      </c>
      <c r="O5" s="91" t="s">
        <v>12</v>
      </c>
      <c r="P5" s="182"/>
      <c r="Q5" s="185"/>
      <c r="R5" s="88" t="s">
        <v>141</v>
      </c>
      <c r="S5" s="88" t="s">
        <v>142</v>
      </c>
      <c r="T5" s="88" t="s">
        <v>12</v>
      </c>
      <c r="U5" s="82" t="s">
        <v>143</v>
      </c>
      <c r="V5" s="82" t="s">
        <v>144</v>
      </c>
      <c r="W5" s="82" t="s">
        <v>12</v>
      </c>
      <c r="X5" s="82" t="s">
        <v>145</v>
      </c>
      <c r="Y5" s="82" t="s">
        <v>146</v>
      </c>
      <c r="Z5" s="82" t="s">
        <v>147</v>
      </c>
      <c r="AA5" s="82" t="s">
        <v>12</v>
      </c>
      <c r="AB5" s="82" t="s">
        <v>148</v>
      </c>
      <c r="AC5" s="82" t="s">
        <v>149</v>
      </c>
      <c r="AD5" s="82" t="s">
        <v>12</v>
      </c>
      <c r="AE5" s="177"/>
      <c r="AF5" s="179"/>
    </row>
    <row r="6" spans="1:36" s="70" customFormat="1" ht="21" customHeight="1" thickBot="1" x14ac:dyDescent="0.55000000000000004">
      <c r="A6" s="183"/>
      <c r="B6" s="186"/>
      <c r="C6" s="93">
        <v>0.5</v>
      </c>
      <c r="D6" s="93">
        <v>0.5</v>
      </c>
      <c r="E6" s="93">
        <v>1</v>
      </c>
      <c r="F6" s="93">
        <v>1</v>
      </c>
      <c r="G6" s="93">
        <v>3</v>
      </c>
      <c r="H6" s="93">
        <v>1.5</v>
      </c>
      <c r="I6" s="93">
        <v>1.5</v>
      </c>
      <c r="J6" s="93">
        <v>3</v>
      </c>
      <c r="K6" s="93">
        <v>3</v>
      </c>
      <c r="L6" s="93">
        <v>3</v>
      </c>
      <c r="M6" s="93">
        <v>1.5</v>
      </c>
      <c r="N6" s="93">
        <v>1.5</v>
      </c>
      <c r="O6" s="94">
        <v>3</v>
      </c>
      <c r="P6" s="183"/>
      <c r="Q6" s="186"/>
      <c r="R6" s="93">
        <v>1.5</v>
      </c>
      <c r="S6" s="93">
        <v>1.5</v>
      </c>
      <c r="T6" s="93">
        <v>3</v>
      </c>
      <c r="U6" s="93">
        <v>1.5</v>
      </c>
      <c r="V6" s="93">
        <v>1.5</v>
      </c>
      <c r="W6" s="93">
        <v>3</v>
      </c>
      <c r="X6" s="93">
        <v>1</v>
      </c>
      <c r="Y6" s="93">
        <v>1</v>
      </c>
      <c r="Z6" s="93">
        <v>1</v>
      </c>
      <c r="AA6" s="93">
        <v>3</v>
      </c>
      <c r="AB6" s="93">
        <v>1.5</v>
      </c>
      <c r="AC6" s="93">
        <v>1.5</v>
      </c>
      <c r="AD6" s="93">
        <v>3</v>
      </c>
      <c r="AE6" s="93">
        <v>24</v>
      </c>
      <c r="AF6" s="180"/>
      <c r="AG6" s="13" t="s">
        <v>159</v>
      </c>
      <c r="AH6" s="1"/>
      <c r="AI6" s="1"/>
      <c r="AJ6" s="13" t="s">
        <v>18</v>
      </c>
    </row>
    <row r="7" spans="1:36" s="70" customFormat="1" ht="15" customHeight="1" x14ac:dyDescent="0.45">
      <c r="A7" s="89">
        <v>1</v>
      </c>
      <c r="B7" s="74" t="str">
        <f>หน้าแรก!C7</f>
        <v>เด็กชายกฤษดา  พิมวงศ์</v>
      </c>
      <c r="C7" s="201">
        <v>0.5</v>
      </c>
      <c r="D7" s="201">
        <v>0.5</v>
      </c>
      <c r="E7" s="201">
        <v>1</v>
      </c>
      <c r="F7" s="201">
        <v>1</v>
      </c>
      <c r="G7" s="89">
        <f>SUM(C7:F7)</f>
        <v>3</v>
      </c>
      <c r="H7" s="201">
        <v>1.5</v>
      </c>
      <c r="I7" s="201">
        <v>1.5</v>
      </c>
      <c r="J7" s="89">
        <f>SUM(H7:I7)</f>
        <v>3</v>
      </c>
      <c r="K7" s="201">
        <v>3</v>
      </c>
      <c r="L7" s="89">
        <f>SUM(K7)</f>
        <v>3</v>
      </c>
      <c r="M7" s="201">
        <v>1.5</v>
      </c>
      <c r="N7" s="201">
        <v>1.5</v>
      </c>
      <c r="O7" s="89">
        <f>SUM(M7:N7)</f>
        <v>3</v>
      </c>
      <c r="P7" s="89">
        <v>1</v>
      </c>
      <c r="Q7" s="74" t="str">
        <f>หน้าแรก!C7</f>
        <v>เด็กชายกฤษดา  พิมวงศ์</v>
      </c>
      <c r="R7" s="201">
        <v>1.5</v>
      </c>
      <c r="S7" s="201">
        <v>1.5</v>
      </c>
      <c r="T7" s="89">
        <f>SUM(R7:S7)</f>
        <v>3</v>
      </c>
      <c r="U7" s="201">
        <v>1.5</v>
      </c>
      <c r="V7" s="201">
        <v>1.5</v>
      </c>
      <c r="W7" s="89">
        <f>SUM(U7:V7)</f>
        <v>3</v>
      </c>
      <c r="X7" s="201">
        <v>1</v>
      </c>
      <c r="Y7" s="201">
        <v>1</v>
      </c>
      <c r="Z7" s="201">
        <v>1</v>
      </c>
      <c r="AA7" s="89">
        <f>SUM(X7:Z7)</f>
        <v>3</v>
      </c>
      <c r="AB7" s="201">
        <v>1.5</v>
      </c>
      <c r="AC7" s="201">
        <v>1.5</v>
      </c>
      <c r="AD7" s="89">
        <f>SUM(AB7:AC7)</f>
        <v>3</v>
      </c>
      <c r="AE7" s="95">
        <f>G7+J7+L7+O7+T7+W7+AA7+AD7</f>
        <v>24</v>
      </c>
      <c r="AF7" s="96" t="str">
        <f>IF(AE7&gt;19,"3",IF(AE7&gt;11,"2",IF(AE7&gt;7,"1")))</f>
        <v>3</v>
      </c>
      <c r="AG7" s="13" t="s">
        <v>160</v>
      </c>
      <c r="AH7" s="13">
        <f>COUNTIF(AF7:AF30,3)</f>
        <v>1</v>
      </c>
      <c r="AI7" s="28" t="s">
        <v>52</v>
      </c>
      <c r="AJ7" s="100">
        <f>+(100/AH11)*AH7</f>
        <v>4.166666666666667</v>
      </c>
    </row>
    <row r="8" spans="1:36" s="70" customFormat="1" ht="15" customHeight="1" x14ac:dyDescent="0.45">
      <c r="A8" s="83">
        <v>2</v>
      </c>
      <c r="B8" s="72" t="str">
        <f>หน้าแรก!C8</f>
        <v>เด็กชายจุธาวิทย์  กิติราช</v>
      </c>
      <c r="C8" s="202"/>
      <c r="D8" s="202"/>
      <c r="E8" s="202"/>
      <c r="F8" s="202"/>
      <c r="G8" s="83">
        <f t="shared" ref="G8:G30" si="0">SUM(C8:F8)</f>
        <v>0</v>
      </c>
      <c r="H8" s="202"/>
      <c r="I8" s="202"/>
      <c r="J8" s="83">
        <f t="shared" ref="J8:J30" si="1">SUM(H8:I8)</f>
        <v>0</v>
      </c>
      <c r="K8" s="202"/>
      <c r="L8" s="83">
        <f t="shared" ref="L8:L30" si="2">SUM(K8)</f>
        <v>0</v>
      </c>
      <c r="M8" s="202"/>
      <c r="N8" s="202"/>
      <c r="O8" s="83">
        <f t="shared" ref="O8:O30" si="3">SUM(M8:N8)</f>
        <v>0</v>
      </c>
      <c r="P8" s="83">
        <v>2</v>
      </c>
      <c r="Q8" s="74" t="str">
        <f>หน้าแรก!C8</f>
        <v>เด็กชายจุธาวิทย์  กิติราช</v>
      </c>
      <c r="R8" s="202">
        <v>1</v>
      </c>
      <c r="S8" s="202">
        <v>1</v>
      </c>
      <c r="T8" s="83">
        <f t="shared" ref="T8:T30" si="4">SUM(R8:S8)</f>
        <v>2</v>
      </c>
      <c r="U8" s="202">
        <v>1</v>
      </c>
      <c r="V8" s="202">
        <v>1</v>
      </c>
      <c r="W8" s="83">
        <f t="shared" ref="W8:W30" si="5">SUM(U8:V8)</f>
        <v>2</v>
      </c>
      <c r="X8" s="202">
        <v>1</v>
      </c>
      <c r="Y8" s="202">
        <v>0</v>
      </c>
      <c r="Z8" s="202">
        <v>1</v>
      </c>
      <c r="AA8" s="83">
        <f t="shared" ref="AA8:AA30" si="6">SUM(X8:Z8)</f>
        <v>2</v>
      </c>
      <c r="AB8" s="202">
        <v>1</v>
      </c>
      <c r="AC8" s="202">
        <v>1</v>
      </c>
      <c r="AD8" s="83">
        <f t="shared" ref="AD8:AD30" si="7">SUM(AB8:AC8)</f>
        <v>2</v>
      </c>
      <c r="AE8" s="95">
        <f t="shared" ref="AE8:AE30" si="8">G8+J8+L8+O8+T8+W8+AA8+AD8</f>
        <v>8</v>
      </c>
      <c r="AF8" s="96" t="str">
        <f t="shared" ref="AF8:AF30" si="9">IF(AE8&gt;19,"3",IF(AE8&gt;11,"2",IF(AE8&gt;7,"1")))</f>
        <v>1</v>
      </c>
      <c r="AG8" s="13" t="s">
        <v>161</v>
      </c>
      <c r="AH8" s="13">
        <f>COUNTIF(AF7:AF30,2)</f>
        <v>0</v>
      </c>
      <c r="AI8" s="28" t="s">
        <v>52</v>
      </c>
      <c r="AJ8" s="13">
        <f>+(100/AH11)*AH8</f>
        <v>0</v>
      </c>
    </row>
    <row r="9" spans="1:36" s="70" customFormat="1" ht="15" customHeight="1" x14ac:dyDescent="0.45">
      <c r="A9" s="83">
        <v>3</v>
      </c>
      <c r="B9" s="72" t="str">
        <f>หน้าแรก!C9</f>
        <v>เด็กชายชัยพร  แพงจักร</v>
      </c>
      <c r="C9" s="202"/>
      <c r="D9" s="202"/>
      <c r="E9" s="202"/>
      <c r="F9" s="202"/>
      <c r="G9" s="83">
        <f t="shared" si="0"/>
        <v>0</v>
      </c>
      <c r="H9" s="202"/>
      <c r="I9" s="202"/>
      <c r="J9" s="83">
        <f t="shared" si="1"/>
        <v>0</v>
      </c>
      <c r="K9" s="202"/>
      <c r="L9" s="83">
        <f t="shared" si="2"/>
        <v>0</v>
      </c>
      <c r="M9" s="202"/>
      <c r="N9" s="202"/>
      <c r="O9" s="83">
        <f t="shared" si="3"/>
        <v>0</v>
      </c>
      <c r="P9" s="83">
        <v>3</v>
      </c>
      <c r="Q9" s="74" t="str">
        <f>หน้าแรก!C9</f>
        <v>เด็กชายชัยพร  แพงจักร</v>
      </c>
      <c r="R9" s="202"/>
      <c r="S9" s="202"/>
      <c r="T9" s="83">
        <f t="shared" si="4"/>
        <v>0</v>
      </c>
      <c r="U9" s="202"/>
      <c r="V9" s="202"/>
      <c r="W9" s="83">
        <f t="shared" si="5"/>
        <v>0</v>
      </c>
      <c r="X9" s="202"/>
      <c r="Y9" s="202"/>
      <c r="Z9" s="202"/>
      <c r="AA9" s="83">
        <f t="shared" si="6"/>
        <v>0</v>
      </c>
      <c r="AB9" s="202"/>
      <c r="AC9" s="202"/>
      <c r="AD9" s="83">
        <f t="shared" si="7"/>
        <v>0</v>
      </c>
      <c r="AE9" s="95">
        <f t="shared" si="8"/>
        <v>0</v>
      </c>
      <c r="AF9" s="96" t="b">
        <f t="shared" si="9"/>
        <v>0</v>
      </c>
      <c r="AG9" s="13" t="s">
        <v>162</v>
      </c>
      <c r="AH9" s="13">
        <f>COUNTIF(AF7:AF30,1)</f>
        <v>1</v>
      </c>
      <c r="AI9" s="28" t="s">
        <v>52</v>
      </c>
      <c r="AJ9" s="13">
        <f>+(100/AH11)*AH9</f>
        <v>4.166666666666667</v>
      </c>
    </row>
    <row r="10" spans="1:36" s="70" customFormat="1" ht="15" customHeight="1" x14ac:dyDescent="0.45">
      <c r="A10" s="83">
        <v>4</v>
      </c>
      <c r="B10" s="72" t="str">
        <f>หน้าแรก!C10</f>
        <v>เด็กชายโชคชัย  โนนยาง</v>
      </c>
      <c r="C10" s="202"/>
      <c r="D10" s="202"/>
      <c r="E10" s="202"/>
      <c r="F10" s="202"/>
      <c r="G10" s="83">
        <f t="shared" si="0"/>
        <v>0</v>
      </c>
      <c r="H10" s="202"/>
      <c r="I10" s="202"/>
      <c r="J10" s="83">
        <f t="shared" si="1"/>
        <v>0</v>
      </c>
      <c r="K10" s="202"/>
      <c r="L10" s="83">
        <f t="shared" si="2"/>
        <v>0</v>
      </c>
      <c r="M10" s="202"/>
      <c r="N10" s="202"/>
      <c r="O10" s="83">
        <f t="shared" si="3"/>
        <v>0</v>
      </c>
      <c r="P10" s="83">
        <v>4</v>
      </c>
      <c r="Q10" s="74" t="str">
        <f>หน้าแรก!C10</f>
        <v>เด็กชายโชคชัย  โนนยาง</v>
      </c>
      <c r="R10" s="202"/>
      <c r="S10" s="202"/>
      <c r="T10" s="83">
        <f t="shared" si="4"/>
        <v>0</v>
      </c>
      <c r="U10" s="202"/>
      <c r="V10" s="202"/>
      <c r="W10" s="83">
        <f t="shared" si="5"/>
        <v>0</v>
      </c>
      <c r="X10" s="202"/>
      <c r="Y10" s="202"/>
      <c r="Z10" s="202"/>
      <c r="AA10" s="83">
        <f t="shared" si="6"/>
        <v>0</v>
      </c>
      <c r="AB10" s="202"/>
      <c r="AC10" s="202"/>
      <c r="AD10" s="83">
        <f t="shared" si="7"/>
        <v>0</v>
      </c>
      <c r="AE10" s="95">
        <f t="shared" si="8"/>
        <v>0</v>
      </c>
      <c r="AF10" s="96" t="b">
        <f t="shared" si="9"/>
        <v>0</v>
      </c>
      <c r="AG10" s="13" t="s">
        <v>168</v>
      </c>
      <c r="AH10" s="13">
        <f>+AH11-(AH7+AH8+AH9)</f>
        <v>22</v>
      </c>
      <c r="AI10" s="28" t="s">
        <v>52</v>
      </c>
      <c r="AJ10" s="100">
        <f>+(100/AH11)*AH10</f>
        <v>91.666666666666671</v>
      </c>
    </row>
    <row r="11" spans="1:36" s="70" customFormat="1" ht="15" customHeight="1" thickBot="1" x14ac:dyDescent="0.5">
      <c r="A11" s="83">
        <v>5</v>
      </c>
      <c r="B11" s="72" t="str">
        <f>หน้าแรก!C11</f>
        <v>เด็กชายทินกร  สารทอง</v>
      </c>
      <c r="C11" s="202"/>
      <c r="D11" s="202"/>
      <c r="E11" s="202"/>
      <c r="F11" s="202"/>
      <c r="G11" s="83">
        <f t="shared" si="0"/>
        <v>0</v>
      </c>
      <c r="H11" s="202"/>
      <c r="I11" s="202"/>
      <c r="J11" s="83">
        <f t="shared" si="1"/>
        <v>0</v>
      </c>
      <c r="K11" s="202"/>
      <c r="L11" s="83">
        <f t="shared" si="2"/>
        <v>0</v>
      </c>
      <c r="M11" s="202"/>
      <c r="N11" s="202"/>
      <c r="O11" s="83">
        <f t="shared" si="3"/>
        <v>0</v>
      </c>
      <c r="P11" s="83">
        <v>5</v>
      </c>
      <c r="Q11" s="74" t="str">
        <f>หน้าแรก!C11</f>
        <v>เด็กชายทินกร  สารทอง</v>
      </c>
      <c r="R11" s="202"/>
      <c r="S11" s="202"/>
      <c r="T11" s="83">
        <f t="shared" si="4"/>
        <v>0</v>
      </c>
      <c r="U11" s="202"/>
      <c r="V11" s="202"/>
      <c r="W11" s="83">
        <f t="shared" si="5"/>
        <v>0</v>
      </c>
      <c r="X11" s="202"/>
      <c r="Y11" s="202"/>
      <c r="Z11" s="202"/>
      <c r="AA11" s="83">
        <f t="shared" si="6"/>
        <v>0</v>
      </c>
      <c r="AB11" s="202"/>
      <c r="AC11" s="202"/>
      <c r="AD11" s="83">
        <f t="shared" si="7"/>
        <v>0</v>
      </c>
      <c r="AE11" s="95">
        <f t="shared" si="8"/>
        <v>0</v>
      </c>
      <c r="AF11" s="96" t="b">
        <f t="shared" si="9"/>
        <v>0</v>
      </c>
      <c r="AG11" s="13" t="s">
        <v>163</v>
      </c>
      <c r="AH11" s="99">
        <f>หน้าแรก!$B$5</f>
        <v>24</v>
      </c>
      <c r="AI11" s="28" t="s">
        <v>52</v>
      </c>
      <c r="AJ11" s="99">
        <f>SUM(AJ7:AJ10)</f>
        <v>100</v>
      </c>
    </row>
    <row r="12" spans="1:36" s="70" customFormat="1" ht="15" customHeight="1" thickTop="1" x14ac:dyDescent="0.5">
      <c r="A12" s="83">
        <v>6</v>
      </c>
      <c r="B12" s="72" t="str">
        <f>หน้าแรก!C12</f>
        <v>เด็กชายนันทวัฒน์  สมจันทร์</v>
      </c>
      <c r="C12" s="202"/>
      <c r="D12" s="202"/>
      <c r="E12" s="202"/>
      <c r="F12" s="202"/>
      <c r="G12" s="83">
        <f t="shared" si="0"/>
        <v>0</v>
      </c>
      <c r="H12" s="202"/>
      <c r="I12" s="202"/>
      <c r="J12" s="83">
        <f t="shared" si="1"/>
        <v>0</v>
      </c>
      <c r="K12" s="202"/>
      <c r="L12" s="83">
        <f t="shared" si="2"/>
        <v>0</v>
      </c>
      <c r="M12" s="202"/>
      <c r="N12" s="202"/>
      <c r="O12" s="83">
        <f t="shared" si="3"/>
        <v>0</v>
      </c>
      <c r="P12" s="83">
        <v>6</v>
      </c>
      <c r="Q12" s="74" t="str">
        <f>หน้าแรก!C12</f>
        <v>เด็กชายนันทวัฒน์  สมจันทร์</v>
      </c>
      <c r="R12" s="202"/>
      <c r="S12" s="202"/>
      <c r="T12" s="83">
        <f t="shared" si="4"/>
        <v>0</v>
      </c>
      <c r="U12" s="202"/>
      <c r="V12" s="202"/>
      <c r="W12" s="83">
        <f t="shared" si="5"/>
        <v>0</v>
      </c>
      <c r="X12" s="202"/>
      <c r="Y12" s="202"/>
      <c r="Z12" s="202"/>
      <c r="AA12" s="83">
        <f t="shared" si="6"/>
        <v>0</v>
      </c>
      <c r="AB12" s="202"/>
      <c r="AC12" s="202"/>
      <c r="AD12" s="83">
        <f t="shared" si="7"/>
        <v>0</v>
      </c>
      <c r="AE12" s="95">
        <f t="shared" si="8"/>
        <v>0</v>
      </c>
      <c r="AF12" s="96" t="b">
        <f t="shared" si="9"/>
        <v>0</v>
      </c>
      <c r="AG12" s="1"/>
      <c r="AH12" s="1"/>
      <c r="AI12" s="1"/>
      <c r="AJ12" s="1"/>
    </row>
    <row r="13" spans="1:36" s="70" customFormat="1" ht="15" customHeight="1" x14ac:dyDescent="0.45">
      <c r="A13" s="83">
        <v>7</v>
      </c>
      <c r="B13" s="72" t="str">
        <f>หน้าแรก!C13</f>
        <v>เด็กชายผดุงเดช  ศรีโยยา</v>
      </c>
      <c r="C13" s="202"/>
      <c r="D13" s="202"/>
      <c r="E13" s="202"/>
      <c r="F13" s="202"/>
      <c r="G13" s="83">
        <f t="shared" si="0"/>
        <v>0</v>
      </c>
      <c r="H13" s="202"/>
      <c r="I13" s="202"/>
      <c r="J13" s="83">
        <f t="shared" si="1"/>
        <v>0</v>
      </c>
      <c r="K13" s="202"/>
      <c r="L13" s="83">
        <f t="shared" si="2"/>
        <v>0</v>
      </c>
      <c r="M13" s="202"/>
      <c r="N13" s="202"/>
      <c r="O13" s="83">
        <f t="shared" si="3"/>
        <v>0</v>
      </c>
      <c r="P13" s="83">
        <v>7</v>
      </c>
      <c r="Q13" s="74" t="str">
        <f>หน้าแรก!C13</f>
        <v>เด็กชายผดุงเดช  ศรีโยยา</v>
      </c>
      <c r="R13" s="202"/>
      <c r="S13" s="202"/>
      <c r="T13" s="83">
        <f t="shared" si="4"/>
        <v>0</v>
      </c>
      <c r="U13" s="202"/>
      <c r="V13" s="202"/>
      <c r="W13" s="83">
        <f t="shared" si="5"/>
        <v>0</v>
      </c>
      <c r="X13" s="202"/>
      <c r="Y13" s="202"/>
      <c r="Z13" s="202"/>
      <c r="AA13" s="83">
        <f t="shared" si="6"/>
        <v>0</v>
      </c>
      <c r="AB13" s="202"/>
      <c r="AC13" s="202"/>
      <c r="AD13" s="83">
        <f t="shared" si="7"/>
        <v>0</v>
      </c>
      <c r="AE13" s="95">
        <f t="shared" si="8"/>
        <v>0</v>
      </c>
      <c r="AF13" s="96" t="b">
        <f t="shared" si="9"/>
        <v>0</v>
      </c>
    </row>
    <row r="14" spans="1:36" s="70" customFormat="1" ht="15" customHeight="1" x14ac:dyDescent="0.45">
      <c r="A14" s="83">
        <v>8</v>
      </c>
      <c r="B14" s="72" t="str">
        <f>หน้าแรก!C14</f>
        <v>เด็กชายวิสุทธิพงษ์  มุลสุมาลย์</v>
      </c>
      <c r="C14" s="202"/>
      <c r="D14" s="202"/>
      <c r="E14" s="202"/>
      <c r="F14" s="202"/>
      <c r="G14" s="83">
        <f t="shared" si="0"/>
        <v>0</v>
      </c>
      <c r="H14" s="202"/>
      <c r="I14" s="202"/>
      <c r="J14" s="83">
        <f t="shared" si="1"/>
        <v>0</v>
      </c>
      <c r="K14" s="202"/>
      <c r="L14" s="83">
        <f t="shared" si="2"/>
        <v>0</v>
      </c>
      <c r="M14" s="202"/>
      <c r="N14" s="202"/>
      <c r="O14" s="83">
        <f t="shared" si="3"/>
        <v>0</v>
      </c>
      <c r="P14" s="83">
        <v>8</v>
      </c>
      <c r="Q14" s="74" t="str">
        <f>หน้าแรก!C14</f>
        <v>เด็กชายวิสุทธิพงษ์  มุลสุมาลย์</v>
      </c>
      <c r="R14" s="202"/>
      <c r="S14" s="202"/>
      <c r="T14" s="83">
        <f t="shared" si="4"/>
        <v>0</v>
      </c>
      <c r="U14" s="202"/>
      <c r="V14" s="202"/>
      <c r="W14" s="83">
        <f t="shared" si="5"/>
        <v>0</v>
      </c>
      <c r="X14" s="202"/>
      <c r="Y14" s="202"/>
      <c r="Z14" s="202"/>
      <c r="AA14" s="83">
        <f t="shared" si="6"/>
        <v>0</v>
      </c>
      <c r="AB14" s="202"/>
      <c r="AC14" s="202"/>
      <c r="AD14" s="83">
        <f t="shared" si="7"/>
        <v>0</v>
      </c>
      <c r="AE14" s="95">
        <f t="shared" si="8"/>
        <v>0</v>
      </c>
      <c r="AF14" s="96" t="b">
        <f t="shared" si="9"/>
        <v>0</v>
      </c>
    </row>
    <row r="15" spans="1:36" s="70" customFormat="1" ht="15" customHeight="1" x14ac:dyDescent="0.45">
      <c r="A15" s="83">
        <v>9</v>
      </c>
      <c r="B15" s="72" t="str">
        <f>หน้าแรก!C15</f>
        <v>เด็กชายวุฒิชัย  จำปาป่า</v>
      </c>
      <c r="C15" s="202"/>
      <c r="D15" s="202"/>
      <c r="E15" s="202"/>
      <c r="F15" s="202"/>
      <c r="G15" s="83">
        <f t="shared" si="0"/>
        <v>0</v>
      </c>
      <c r="H15" s="202"/>
      <c r="I15" s="202"/>
      <c r="J15" s="83">
        <f t="shared" si="1"/>
        <v>0</v>
      </c>
      <c r="K15" s="202"/>
      <c r="L15" s="83">
        <f t="shared" si="2"/>
        <v>0</v>
      </c>
      <c r="M15" s="202"/>
      <c r="N15" s="202"/>
      <c r="O15" s="83">
        <f t="shared" si="3"/>
        <v>0</v>
      </c>
      <c r="P15" s="83">
        <v>9</v>
      </c>
      <c r="Q15" s="74" t="str">
        <f>หน้าแรก!C15</f>
        <v>เด็กชายวุฒิชัย  จำปาป่า</v>
      </c>
      <c r="R15" s="202"/>
      <c r="S15" s="202"/>
      <c r="T15" s="83">
        <f t="shared" si="4"/>
        <v>0</v>
      </c>
      <c r="U15" s="202"/>
      <c r="V15" s="202"/>
      <c r="W15" s="83">
        <f t="shared" si="5"/>
        <v>0</v>
      </c>
      <c r="X15" s="202"/>
      <c r="Y15" s="202"/>
      <c r="Z15" s="202"/>
      <c r="AA15" s="83">
        <f t="shared" si="6"/>
        <v>0</v>
      </c>
      <c r="AB15" s="202"/>
      <c r="AC15" s="202"/>
      <c r="AD15" s="83">
        <f t="shared" si="7"/>
        <v>0</v>
      </c>
      <c r="AE15" s="95">
        <f t="shared" si="8"/>
        <v>0</v>
      </c>
      <c r="AF15" s="96" t="b">
        <f t="shared" si="9"/>
        <v>0</v>
      </c>
    </row>
    <row r="16" spans="1:36" s="70" customFormat="1" ht="15" customHeight="1" x14ac:dyDescent="0.45">
      <c r="A16" s="83">
        <v>10</v>
      </c>
      <c r="B16" s="72" t="str">
        <f>หน้าแรก!C16</f>
        <v>เด็กชายศราวุธ  สุตาสุข</v>
      </c>
      <c r="C16" s="202"/>
      <c r="D16" s="202"/>
      <c r="E16" s="202"/>
      <c r="F16" s="202"/>
      <c r="G16" s="83">
        <f t="shared" si="0"/>
        <v>0</v>
      </c>
      <c r="H16" s="202"/>
      <c r="I16" s="202"/>
      <c r="J16" s="83">
        <f t="shared" si="1"/>
        <v>0</v>
      </c>
      <c r="K16" s="202"/>
      <c r="L16" s="83">
        <f t="shared" si="2"/>
        <v>0</v>
      </c>
      <c r="M16" s="202"/>
      <c r="N16" s="202"/>
      <c r="O16" s="83">
        <f t="shared" si="3"/>
        <v>0</v>
      </c>
      <c r="P16" s="83">
        <v>10</v>
      </c>
      <c r="Q16" s="74" t="str">
        <f>หน้าแรก!C16</f>
        <v>เด็กชายศราวุธ  สุตาสุข</v>
      </c>
      <c r="R16" s="202"/>
      <c r="S16" s="202"/>
      <c r="T16" s="83">
        <f t="shared" si="4"/>
        <v>0</v>
      </c>
      <c r="U16" s="202"/>
      <c r="V16" s="202"/>
      <c r="W16" s="83">
        <f t="shared" si="5"/>
        <v>0</v>
      </c>
      <c r="X16" s="202"/>
      <c r="Y16" s="202"/>
      <c r="Z16" s="202"/>
      <c r="AA16" s="83">
        <f t="shared" si="6"/>
        <v>0</v>
      </c>
      <c r="AB16" s="202"/>
      <c r="AC16" s="202"/>
      <c r="AD16" s="83">
        <f t="shared" si="7"/>
        <v>0</v>
      </c>
      <c r="AE16" s="95">
        <f t="shared" si="8"/>
        <v>0</v>
      </c>
      <c r="AF16" s="96" t="b">
        <f t="shared" si="9"/>
        <v>0</v>
      </c>
    </row>
    <row r="17" spans="1:32" s="70" customFormat="1" ht="15" customHeight="1" x14ac:dyDescent="0.45">
      <c r="A17" s="83">
        <v>11</v>
      </c>
      <c r="B17" s="72" t="str">
        <f>หน้าแรก!C17</f>
        <v>เด็กชายอดิศร  แสงกล้า</v>
      </c>
      <c r="C17" s="202"/>
      <c r="D17" s="202"/>
      <c r="E17" s="202"/>
      <c r="F17" s="202"/>
      <c r="G17" s="83">
        <f t="shared" si="0"/>
        <v>0</v>
      </c>
      <c r="H17" s="202"/>
      <c r="I17" s="202"/>
      <c r="J17" s="83">
        <f t="shared" si="1"/>
        <v>0</v>
      </c>
      <c r="K17" s="202"/>
      <c r="L17" s="83">
        <f t="shared" si="2"/>
        <v>0</v>
      </c>
      <c r="M17" s="202"/>
      <c r="N17" s="202"/>
      <c r="O17" s="83">
        <f t="shared" si="3"/>
        <v>0</v>
      </c>
      <c r="P17" s="83">
        <v>11</v>
      </c>
      <c r="Q17" s="74" t="str">
        <f>หน้าแรก!C17</f>
        <v>เด็กชายอดิศร  แสงกล้า</v>
      </c>
      <c r="R17" s="202"/>
      <c r="S17" s="202"/>
      <c r="T17" s="83">
        <f t="shared" si="4"/>
        <v>0</v>
      </c>
      <c r="U17" s="202"/>
      <c r="V17" s="202"/>
      <c r="W17" s="83">
        <f t="shared" si="5"/>
        <v>0</v>
      </c>
      <c r="X17" s="202"/>
      <c r="Y17" s="202"/>
      <c r="Z17" s="202"/>
      <c r="AA17" s="83">
        <f t="shared" si="6"/>
        <v>0</v>
      </c>
      <c r="AB17" s="202"/>
      <c r="AC17" s="202"/>
      <c r="AD17" s="83">
        <f t="shared" si="7"/>
        <v>0</v>
      </c>
      <c r="AE17" s="95">
        <f t="shared" si="8"/>
        <v>0</v>
      </c>
      <c r="AF17" s="96" t="b">
        <f t="shared" si="9"/>
        <v>0</v>
      </c>
    </row>
    <row r="18" spans="1:32" s="70" customFormat="1" ht="15" customHeight="1" x14ac:dyDescent="0.45">
      <c r="A18" s="83">
        <v>12</v>
      </c>
      <c r="B18" s="72" t="str">
        <f>หน้าแรก!C18</f>
        <v>เด็กหญิงจิรภิญญา  คุ้มครอง</v>
      </c>
      <c r="C18" s="202"/>
      <c r="D18" s="202"/>
      <c r="E18" s="202"/>
      <c r="F18" s="202"/>
      <c r="G18" s="83">
        <f t="shared" si="0"/>
        <v>0</v>
      </c>
      <c r="H18" s="202"/>
      <c r="I18" s="202"/>
      <c r="J18" s="83">
        <f t="shared" si="1"/>
        <v>0</v>
      </c>
      <c r="K18" s="202"/>
      <c r="L18" s="83">
        <f t="shared" si="2"/>
        <v>0</v>
      </c>
      <c r="M18" s="202"/>
      <c r="N18" s="202"/>
      <c r="O18" s="83">
        <f t="shared" si="3"/>
        <v>0</v>
      </c>
      <c r="P18" s="83">
        <v>12</v>
      </c>
      <c r="Q18" s="74" t="str">
        <f>หน้าแรก!C18</f>
        <v>เด็กหญิงจิรภิญญา  คุ้มครอง</v>
      </c>
      <c r="R18" s="202"/>
      <c r="S18" s="202"/>
      <c r="T18" s="83">
        <f t="shared" si="4"/>
        <v>0</v>
      </c>
      <c r="U18" s="202"/>
      <c r="V18" s="202"/>
      <c r="W18" s="83">
        <f t="shared" si="5"/>
        <v>0</v>
      </c>
      <c r="X18" s="202"/>
      <c r="Y18" s="202"/>
      <c r="Z18" s="202"/>
      <c r="AA18" s="83">
        <f t="shared" si="6"/>
        <v>0</v>
      </c>
      <c r="AB18" s="202"/>
      <c r="AC18" s="202"/>
      <c r="AD18" s="83">
        <f t="shared" si="7"/>
        <v>0</v>
      </c>
      <c r="AE18" s="95">
        <f t="shared" si="8"/>
        <v>0</v>
      </c>
      <c r="AF18" s="96" t="b">
        <f t="shared" si="9"/>
        <v>0</v>
      </c>
    </row>
    <row r="19" spans="1:32" s="70" customFormat="1" ht="15" customHeight="1" x14ac:dyDescent="0.45">
      <c r="A19" s="83">
        <v>13</v>
      </c>
      <c r="B19" s="72" t="str">
        <f>หน้าแรก!C19</f>
        <v>เด็กหญิงฐิตารีย์  งามพันธ์</v>
      </c>
      <c r="C19" s="202"/>
      <c r="D19" s="202"/>
      <c r="E19" s="202"/>
      <c r="F19" s="202"/>
      <c r="G19" s="83">
        <f t="shared" si="0"/>
        <v>0</v>
      </c>
      <c r="H19" s="202"/>
      <c r="I19" s="202"/>
      <c r="J19" s="83">
        <f t="shared" si="1"/>
        <v>0</v>
      </c>
      <c r="K19" s="202"/>
      <c r="L19" s="83">
        <f t="shared" si="2"/>
        <v>0</v>
      </c>
      <c r="M19" s="202"/>
      <c r="N19" s="202"/>
      <c r="O19" s="83">
        <f t="shared" si="3"/>
        <v>0</v>
      </c>
      <c r="P19" s="83">
        <v>13</v>
      </c>
      <c r="Q19" s="74" t="str">
        <f>หน้าแรก!C19</f>
        <v>เด็กหญิงฐิตารีย์  งามพันธ์</v>
      </c>
      <c r="R19" s="202"/>
      <c r="S19" s="202"/>
      <c r="T19" s="83">
        <f t="shared" si="4"/>
        <v>0</v>
      </c>
      <c r="U19" s="202"/>
      <c r="V19" s="202"/>
      <c r="W19" s="83">
        <f t="shared" si="5"/>
        <v>0</v>
      </c>
      <c r="X19" s="202"/>
      <c r="Y19" s="202"/>
      <c r="Z19" s="202"/>
      <c r="AA19" s="83">
        <f t="shared" si="6"/>
        <v>0</v>
      </c>
      <c r="AB19" s="202"/>
      <c r="AC19" s="202"/>
      <c r="AD19" s="83">
        <f t="shared" si="7"/>
        <v>0</v>
      </c>
      <c r="AE19" s="95">
        <f t="shared" si="8"/>
        <v>0</v>
      </c>
      <c r="AF19" s="96" t="b">
        <f t="shared" si="9"/>
        <v>0</v>
      </c>
    </row>
    <row r="20" spans="1:32" s="70" customFormat="1" ht="15" customHeight="1" x14ac:dyDescent="0.45">
      <c r="A20" s="83">
        <v>14</v>
      </c>
      <c r="B20" s="72" t="str">
        <f>หน้าแรก!C20</f>
        <v>เด็กหญิงธิดารัตน์  ทวีดี</v>
      </c>
      <c r="C20" s="202"/>
      <c r="D20" s="202"/>
      <c r="E20" s="202"/>
      <c r="F20" s="202"/>
      <c r="G20" s="83">
        <f t="shared" si="0"/>
        <v>0</v>
      </c>
      <c r="H20" s="202"/>
      <c r="I20" s="202"/>
      <c r="J20" s="83">
        <f t="shared" si="1"/>
        <v>0</v>
      </c>
      <c r="K20" s="202"/>
      <c r="L20" s="83">
        <f t="shared" si="2"/>
        <v>0</v>
      </c>
      <c r="M20" s="202"/>
      <c r="N20" s="202"/>
      <c r="O20" s="83">
        <f t="shared" si="3"/>
        <v>0</v>
      </c>
      <c r="P20" s="83">
        <v>14</v>
      </c>
      <c r="Q20" s="74" t="str">
        <f>หน้าแรก!C20</f>
        <v>เด็กหญิงธิดารัตน์  ทวีดี</v>
      </c>
      <c r="R20" s="202"/>
      <c r="S20" s="202"/>
      <c r="T20" s="83">
        <f t="shared" si="4"/>
        <v>0</v>
      </c>
      <c r="U20" s="202"/>
      <c r="V20" s="202"/>
      <c r="W20" s="83">
        <f t="shared" si="5"/>
        <v>0</v>
      </c>
      <c r="X20" s="202"/>
      <c r="Y20" s="202"/>
      <c r="Z20" s="202"/>
      <c r="AA20" s="83">
        <f t="shared" si="6"/>
        <v>0</v>
      </c>
      <c r="AB20" s="202"/>
      <c r="AC20" s="202"/>
      <c r="AD20" s="83">
        <f t="shared" si="7"/>
        <v>0</v>
      </c>
      <c r="AE20" s="95">
        <f t="shared" si="8"/>
        <v>0</v>
      </c>
      <c r="AF20" s="96" t="b">
        <f t="shared" si="9"/>
        <v>0</v>
      </c>
    </row>
    <row r="21" spans="1:32" s="70" customFormat="1" ht="15" customHeight="1" x14ac:dyDescent="0.45">
      <c r="A21" s="83">
        <v>15</v>
      </c>
      <c r="B21" s="72" t="str">
        <f>หน้าแรก!C21</f>
        <v>เด็กหญิงธิวรรณดา  จันทน์เทศ</v>
      </c>
      <c r="C21" s="202"/>
      <c r="D21" s="202"/>
      <c r="E21" s="202"/>
      <c r="F21" s="202"/>
      <c r="G21" s="83">
        <f t="shared" si="0"/>
        <v>0</v>
      </c>
      <c r="H21" s="202"/>
      <c r="I21" s="202"/>
      <c r="J21" s="83">
        <f t="shared" si="1"/>
        <v>0</v>
      </c>
      <c r="K21" s="202"/>
      <c r="L21" s="83">
        <f t="shared" si="2"/>
        <v>0</v>
      </c>
      <c r="M21" s="202"/>
      <c r="N21" s="202"/>
      <c r="O21" s="83">
        <f t="shared" si="3"/>
        <v>0</v>
      </c>
      <c r="P21" s="83">
        <v>15</v>
      </c>
      <c r="Q21" s="74" t="str">
        <f>หน้าแรก!C21</f>
        <v>เด็กหญิงธิวรรณดา  จันทน์เทศ</v>
      </c>
      <c r="R21" s="202"/>
      <c r="S21" s="202"/>
      <c r="T21" s="83">
        <f t="shared" si="4"/>
        <v>0</v>
      </c>
      <c r="U21" s="202"/>
      <c r="V21" s="202"/>
      <c r="W21" s="83">
        <f t="shared" si="5"/>
        <v>0</v>
      </c>
      <c r="X21" s="202"/>
      <c r="Y21" s="202"/>
      <c r="Z21" s="202"/>
      <c r="AA21" s="83">
        <f t="shared" si="6"/>
        <v>0</v>
      </c>
      <c r="AB21" s="202"/>
      <c r="AC21" s="202"/>
      <c r="AD21" s="83">
        <f t="shared" si="7"/>
        <v>0</v>
      </c>
      <c r="AE21" s="95">
        <f t="shared" si="8"/>
        <v>0</v>
      </c>
      <c r="AF21" s="96" t="b">
        <f t="shared" si="9"/>
        <v>0</v>
      </c>
    </row>
    <row r="22" spans="1:32" s="70" customFormat="1" ht="15" customHeight="1" x14ac:dyDescent="0.45">
      <c r="A22" s="83">
        <v>16</v>
      </c>
      <c r="B22" s="72" t="str">
        <f>หน้าแรก!C22</f>
        <v>เด็กหญิงนิภาพร  วงศ์พุทธะ</v>
      </c>
      <c r="C22" s="202"/>
      <c r="D22" s="202"/>
      <c r="E22" s="202"/>
      <c r="F22" s="202"/>
      <c r="G22" s="83">
        <f t="shared" si="0"/>
        <v>0</v>
      </c>
      <c r="H22" s="202"/>
      <c r="I22" s="202"/>
      <c r="J22" s="83">
        <f t="shared" si="1"/>
        <v>0</v>
      </c>
      <c r="K22" s="202"/>
      <c r="L22" s="83">
        <f t="shared" si="2"/>
        <v>0</v>
      </c>
      <c r="M22" s="202"/>
      <c r="N22" s="202"/>
      <c r="O22" s="83">
        <f t="shared" si="3"/>
        <v>0</v>
      </c>
      <c r="P22" s="83">
        <v>16</v>
      </c>
      <c r="Q22" s="74" t="str">
        <f>หน้าแรก!C22</f>
        <v>เด็กหญิงนิภาพร  วงศ์พุทธะ</v>
      </c>
      <c r="R22" s="202"/>
      <c r="S22" s="202"/>
      <c r="T22" s="83">
        <f t="shared" si="4"/>
        <v>0</v>
      </c>
      <c r="U22" s="202"/>
      <c r="V22" s="202"/>
      <c r="W22" s="83">
        <f t="shared" si="5"/>
        <v>0</v>
      </c>
      <c r="X22" s="202"/>
      <c r="Y22" s="202"/>
      <c r="Z22" s="202"/>
      <c r="AA22" s="83">
        <f t="shared" si="6"/>
        <v>0</v>
      </c>
      <c r="AB22" s="202"/>
      <c r="AC22" s="202"/>
      <c r="AD22" s="83">
        <f t="shared" si="7"/>
        <v>0</v>
      </c>
      <c r="AE22" s="95">
        <f t="shared" si="8"/>
        <v>0</v>
      </c>
      <c r="AF22" s="96" t="b">
        <f t="shared" si="9"/>
        <v>0</v>
      </c>
    </row>
    <row r="23" spans="1:32" s="70" customFormat="1" ht="15" customHeight="1" x14ac:dyDescent="0.45">
      <c r="A23" s="83">
        <v>17</v>
      </c>
      <c r="B23" s="72" t="str">
        <f>หน้าแรก!C23</f>
        <v>เด็กหญิงมณศิกาญจน  เหล่าภา</v>
      </c>
      <c r="C23" s="202"/>
      <c r="D23" s="202"/>
      <c r="E23" s="202"/>
      <c r="F23" s="202"/>
      <c r="G23" s="83">
        <f t="shared" si="0"/>
        <v>0</v>
      </c>
      <c r="H23" s="202"/>
      <c r="I23" s="202"/>
      <c r="J23" s="83">
        <f t="shared" si="1"/>
        <v>0</v>
      </c>
      <c r="K23" s="202"/>
      <c r="L23" s="83">
        <f t="shared" si="2"/>
        <v>0</v>
      </c>
      <c r="M23" s="202"/>
      <c r="N23" s="202"/>
      <c r="O23" s="83">
        <f t="shared" si="3"/>
        <v>0</v>
      </c>
      <c r="P23" s="83">
        <v>17</v>
      </c>
      <c r="Q23" s="74" t="str">
        <f>หน้าแรก!C23</f>
        <v>เด็กหญิงมณศิกาญจน  เหล่าภา</v>
      </c>
      <c r="R23" s="202"/>
      <c r="S23" s="202"/>
      <c r="T23" s="83">
        <f t="shared" si="4"/>
        <v>0</v>
      </c>
      <c r="U23" s="202"/>
      <c r="V23" s="202"/>
      <c r="W23" s="83">
        <f t="shared" si="5"/>
        <v>0</v>
      </c>
      <c r="X23" s="202"/>
      <c r="Y23" s="202"/>
      <c r="Z23" s="202"/>
      <c r="AA23" s="83">
        <f t="shared" si="6"/>
        <v>0</v>
      </c>
      <c r="AB23" s="202"/>
      <c r="AC23" s="202"/>
      <c r="AD23" s="83">
        <f t="shared" si="7"/>
        <v>0</v>
      </c>
      <c r="AE23" s="95">
        <f t="shared" si="8"/>
        <v>0</v>
      </c>
      <c r="AF23" s="96" t="b">
        <f t="shared" si="9"/>
        <v>0</v>
      </c>
    </row>
    <row r="24" spans="1:32" s="70" customFormat="1" ht="15" customHeight="1" x14ac:dyDescent="0.45">
      <c r="A24" s="83">
        <v>18</v>
      </c>
      <c r="B24" s="72" t="str">
        <f>หน้าแรก!C24</f>
        <v>เด็กหญิงมุฑิตา  วีระศิริ</v>
      </c>
      <c r="C24" s="202"/>
      <c r="D24" s="202"/>
      <c r="E24" s="202"/>
      <c r="F24" s="202"/>
      <c r="G24" s="83">
        <f t="shared" si="0"/>
        <v>0</v>
      </c>
      <c r="H24" s="202"/>
      <c r="I24" s="202"/>
      <c r="J24" s="83">
        <f t="shared" si="1"/>
        <v>0</v>
      </c>
      <c r="K24" s="202"/>
      <c r="L24" s="83">
        <f t="shared" si="2"/>
        <v>0</v>
      </c>
      <c r="M24" s="202"/>
      <c r="N24" s="202"/>
      <c r="O24" s="83">
        <f t="shared" si="3"/>
        <v>0</v>
      </c>
      <c r="P24" s="83">
        <v>18</v>
      </c>
      <c r="Q24" s="74" t="str">
        <f>หน้าแรก!C24</f>
        <v>เด็กหญิงมุฑิตา  วีระศิริ</v>
      </c>
      <c r="R24" s="202"/>
      <c r="S24" s="202"/>
      <c r="T24" s="83">
        <f t="shared" si="4"/>
        <v>0</v>
      </c>
      <c r="U24" s="202"/>
      <c r="V24" s="202"/>
      <c r="W24" s="83">
        <f t="shared" si="5"/>
        <v>0</v>
      </c>
      <c r="X24" s="202"/>
      <c r="Y24" s="202"/>
      <c r="Z24" s="202"/>
      <c r="AA24" s="83">
        <f t="shared" si="6"/>
        <v>0</v>
      </c>
      <c r="AB24" s="202"/>
      <c r="AC24" s="202"/>
      <c r="AD24" s="83">
        <f t="shared" si="7"/>
        <v>0</v>
      </c>
      <c r="AE24" s="95">
        <f t="shared" si="8"/>
        <v>0</v>
      </c>
      <c r="AF24" s="96" t="b">
        <f t="shared" si="9"/>
        <v>0</v>
      </c>
    </row>
    <row r="25" spans="1:32" s="70" customFormat="1" ht="15" customHeight="1" x14ac:dyDescent="0.45">
      <c r="A25" s="83">
        <v>19</v>
      </c>
      <c r="B25" s="72" t="str">
        <f>หน้าแรก!C25</f>
        <v>เด็กหญิงรลิสรา  จันทะเส</v>
      </c>
      <c r="C25" s="202"/>
      <c r="D25" s="202"/>
      <c r="E25" s="202"/>
      <c r="F25" s="202"/>
      <c r="G25" s="83">
        <f t="shared" si="0"/>
        <v>0</v>
      </c>
      <c r="H25" s="202"/>
      <c r="I25" s="202"/>
      <c r="J25" s="83">
        <f t="shared" si="1"/>
        <v>0</v>
      </c>
      <c r="K25" s="202"/>
      <c r="L25" s="83">
        <f t="shared" si="2"/>
        <v>0</v>
      </c>
      <c r="M25" s="202"/>
      <c r="N25" s="202"/>
      <c r="O25" s="83">
        <f t="shared" si="3"/>
        <v>0</v>
      </c>
      <c r="P25" s="83">
        <v>19</v>
      </c>
      <c r="Q25" s="74" t="str">
        <f>หน้าแรก!C25</f>
        <v>เด็กหญิงรลิสรา  จันทะเส</v>
      </c>
      <c r="R25" s="202"/>
      <c r="S25" s="202"/>
      <c r="T25" s="83">
        <f t="shared" si="4"/>
        <v>0</v>
      </c>
      <c r="U25" s="202"/>
      <c r="V25" s="202"/>
      <c r="W25" s="83">
        <f t="shared" si="5"/>
        <v>0</v>
      </c>
      <c r="X25" s="202"/>
      <c r="Y25" s="202"/>
      <c r="Z25" s="202"/>
      <c r="AA25" s="83">
        <f t="shared" si="6"/>
        <v>0</v>
      </c>
      <c r="AB25" s="202"/>
      <c r="AC25" s="202"/>
      <c r="AD25" s="83">
        <f t="shared" si="7"/>
        <v>0</v>
      </c>
      <c r="AE25" s="95">
        <f t="shared" si="8"/>
        <v>0</v>
      </c>
      <c r="AF25" s="96" t="b">
        <f t="shared" si="9"/>
        <v>0</v>
      </c>
    </row>
    <row r="26" spans="1:32" s="70" customFormat="1" ht="15" customHeight="1" x14ac:dyDescent="0.45">
      <c r="A26" s="83">
        <v>20</v>
      </c>
      <c r="B26" s="72" t="str">
        <f>หน้าแรก!C26</f>
        <v>เด็กหญิงศรีประวรรณ  หาญจันทร์</v>
      </c>
      <c r="C26" s="202"/>
      <c r="D26" s="202"/>
      <c r="E26" s="202"/>
      <c r="F26" s="202"/>
      <c r="G26" s="83">
        <f t="shared" si="0"/>
        <v>0</v>
      </c>
      <c r="H26" s="202"/>
      <c r="I26" s="202"/>
      <c r="J26" s="83">
        <f t="shared" si="1"/>
        <v>0</v>
      </c>
      <c r="K26" s="202"/>
      <c r="L26" s="83">
        <f t="shared" si="2"/>
        <v>0</v>
      </c>
      <c r="M26" s="202"/>
      <c r="N26" s="202"/>
      <c r="O26" s="83">
        <f t="shared" si="3"/>
        <v>0</v>
      </c>
      <c r="P26" s="83">
        <v>20</v>
      </c>
      <c r="Q26" s="74" t="str">
        <f>หน้าแรก!C26</f>
        <v>เด็กหญิงศรีประวรรณ  หาญจันทร์</v>
      </c>
      <c r="R26" s="202"/>
      <c r="S26" s="202"/>
      <c r="T26" s="83">
        <f t="shared" si="4"/>
        <v>0</v>
      </c>
      <c r="U26" s="202"/>
      <c r="V26" s="202"/>
      <c r="W26" s="83">
        <f t="shared" si="5"/>
        <v>0</v>
      </c>
      <c r="X26" s="202"/>
      <c r="Y26" s="202"/>
      <c r="Z26" s="202"/>
      <c r="AA26" s="83">
        <f t="shared" si="6"/>
        <v>0</v>
      </c>
      <c r="AB26" s="202"/>
      <c r="AC26" s="202"/>
      <c r="AD26" s="83">
        <f t="shared" si="7"/>
        <v>0</v>
      </c>
      <c r="AE26" s="95">
        <f t="shared" si="8"/>
        <v>0</v>
      </c>
      <c r="AF26" s="96" t="b">
        <f t="shared" si="9"/>
        <v>0</v>
      </c>
    </row>
    <row r="27" spans="1:32" s="70" customFormat="1" ht="15" customHeight="1" x14ac:dyDescent="0.45">
      <c r="A27" s="83">
        <v>21</v>
      </c>
      <c r="B27" s="72" t="str">
        <f>หน้าแรก!C27</f>
        <v>เด็กหญิงศุภสุดา  ดาทวี</v>
      </c>
      <c r="C27" s="202"/>
      <c r="D27" s="202"/>
      <c r="E27" s="202"/>
      <c r="F27" s="202"/>
      <c r="G27" s="83">
        <f t="shared" si="0"/>
        <v>0</v>
      </c>
      <c r="H27" s="202"/>
      <c r="I27" s="202"/>
      <c r="J27" s="83">
        <f t="shared" si="1"/>
        <v>0</v>
      </c>
      <c r="K27" s="202"/>
      <c r="L27" s="83">
        <f t="shared" si="2"/>
        <v>0</v>
      </c>
      <c r="M27" s="202"/>
      <c r="N27" s="202"/>
      <c r="O27" s="83">
        <f t="shared" si="3"/>
        <v>0</v>
      </c>
      <c r="P27" s="83">
        <v>21</v>
      </c>
      <c r="Q27" s="74" t="str">
        <f>หน้าแรก!C27</f>
        <v>เด็กหญิงศุภสุดา  ดาทวี</v>
      </c>
      <c r="R27" s="202"/>
      <c r="S27" s="202"/>
      <c r="T27" s="83">
        <f t="shared" si="4"/>
        <v>0</v>
      </c>
      <c r="U27" s="202"/>
      <c r="V27" s="202"/>
      <c r="W27" s="83">
        <f t="shared" si="5"/>
        <v>0</v>
      </c>
      <c r="X27" s="202"/>
      <c r="Y27" s="202"/>
      <c r="Z27" s="202"/>
      <c r="AA27" s="83">
        <f t="shared" si="6"/>
        <v>0</v>
      </c>
      <c r="AB27" s="202"/>
      <c r="AC27" s="202"/>
      <c r="AD27" s="83">
        <f t="shared" si="7"/>
        <v>0</v>
      </c>
      <c r="AE27" s="95">
        <f t="shared" si="8"/>
        <v>0</v>
      </c>
      <c r="AF27" s="96" t="b">
        <f t="shared" si="9"/>
        <v>0</v>
      </c>
    </row>
    <row r="28" spans="1:32" s="70" customFormat="1" ht="15" customHeight="1" x14ac:dyDescent="0.45">
      <c r="A28" s="83">
        <v>22</v>
      </c>
      <c r="B28" s="72" t="str">
        <f>หน้าแรก!C28</f>
        <v>เด็กหญิงสุนิตา  สุโกพันธ์</v>
      </c>
      <c r="C28" s="202"/>
      <c r="D28" s="202"/>
      <c r="E28" s="202"/>
      <c r="F28" s="202"/>
      <c r="G28" s="83">
        <f t="shared" si="0"/>
        <v>0</v>
      </c>
      <c r="H28" s="202"/>
      <c r="I28" s="202"/>
      <c r="J28" s="83">
        <f t="shared" si="1"/>
        <v>0</v>
      </c>
      <c r="K28" s="202"/>
      <c r="L28" s="83">
        <f t="shared" si="2"/>
        <v>0</v>
      </c>
      <c r="M28" s="202"/>
      <c r="N28" s="202"/>
      <c r="O28" s="83">
        <f t="shared" si="3"/>
        <v>0</v>
      </c>
      <c r="P28" s="83">
        <v>22</v>
      </c>
      <c r="Q28" s="74" t="str">
        <f>หน้าแรก!C28</f>
        <v>เด็กหญิงสุนิตา  สุโกพันธ์</v>
      </c>
      <c r="R28" s="202"/>
      <c r="S28" s="202"/>
      <c r="T28" s="83">
        <f t="shared" si="4"/>
        <v>0</v>
      </c>
      <c r="U28" s="202"/>
      <c r="V28" s="202"/>
      <c r="W28" s="83">
        <f t="shared" si="5"/>
        <v>0</v>
      </c>
      <c r="X28" s="202"/>
      <c r="Y28" s="202"/>
      <c r="Z28" s="202"/>
      <c r="AA28" s="83">
        <f t="shared" si="6"/>
        <v>0</v>
      </c>
      <c r="AB28" s="202"/>
      <c r="AC28" s="202"/>
      <c r="AD28" s="83">
        <f t="shared" si="7"/>
        <v>0</v>
      </c>
      <c r="AE28" s="95">
        <f t="shared" si="8"/>
        <v>0</v>
      </c>
      <c r="AF28" s="96" t="b">
        <f t="shared" si="9"/>
        <v>0</v>
      </c>
    </row>
    <row r="29" spans="1:32" s="70" customFormat="1" ht="15" customHeight="1" x14ac:dyDescent="0.45">
      <c r="A29" s="83">
        <v>23</v>
      </c>
      <c r="B29" s="72" t="str">
        <f>หน้าแรก!C29</f>
        <v>เด็กหญิงนัฐลดาภรณ์  วิไลพันธ์</v>
      </c>
      <c r="C29" s="202"/>
      <c r="D29" s="202"/>
      <c r="E29" s="202"/>
      <c r="F29" s="202"/>
      <c r="G29" s="83">
        <f t="shared" si="0"/>
        <v>0</v>
      </c>
      <c r="H29" s="202"/>
      <c r="I29" s="202"/>
      <c r="J29" s="83">
        <f t="shared" si="1"/>
        <v>0</v>
      </c>
      <c r="K29" s="202"/>
      <c r="L29" s="83">
        <f t="shared" si="2"/>
        <v>0</v>
      </c>
      <c r="M29" s="202"/>
      <c r="N29" s="202"/>
      <c r="O29" s="83">
        <f t="shared" si="3"/>
        <v>0</v>
      </c>
      <c r="P29" s="83">
        <v>23</v>
      </c>
      <c r="Q29" s="74" t="str">
        <f>หน้าแรก!C29</f>
        <v>เด็กหญิงนัฐลดาภรณ์  วิไลพันธ์</v>
      </c>
      <c r="R29" s="202"/>
      <c r="S29" s="202"/>
      <c r="T29" s="83">
        <f t="shared" si="4"/>
        <v>0</v>
      </c>
      <c r="U29" s="202"/>
      <c r="V29" s="202"/>
      <c r="W29" s="83">
        <f t="shared" si="5"/>
        <v>0</v>
      </c>
      <c r="X29" s="202"/>
      <c r="Y29" s="202"/>
      <c r="Z29" s="202"/>
      <c r="AA29" s="83">
        <f t="shared" si="6"/>
        <v>0</v>
      </c>
      <c r="AB29" s="202"/>
      <c r="AC29" s="202"/>
      <c r="AD29" s="83">
        <f t="shared" si="7"/>
        <v>0</v>
      </c>
      <c r="AE29" s="95">
        <f t="shared" si="8"/>
        <v>0</v>
      </c>
      <c r="AF29" s="96" t="b">
        <f t="shared" si="9"/>
        <v>0</v>
      </c>
    </row>
    <row r="30" spans="1:32" s="70" customFormat="1" ht="15" customHeight="1" x14ac:dyDescent="0.45">
      <c r="A30" s="83">
        <v>24</v>
      </c>
      <c r="B30" s="72" t="str">
        <f>หน้าแรก!C30</f>
        <v>เด็กชายอาทิตย์  หงษ์สามารถ</v>
      </c>
      <c r="C30" s="202"/>
      <c r="D30" s="202"/>
      <c r="E30" s="202"/>
      <c r="F30" s="202"/>
      <c r="G30" s="83">
        <f t="shared" si="0"/>
        <v>0</v>
      </c>
      <c r="H30" s="202"/>
      <c r="I30" s="202"/>
      <c r="J30" s="83">
        <f t="shared" si="1"/>
        <v>0</v>
      </c>
      <c r="K30" s="202"/>
      <c r="L30" s="83">
        <f t="shared" si="2"/>
        <v>0</v>
      </c>
      <c r="M30" s="202"/>
      <c r="N30" s="202"/>
      <c r="O30" s="83">
        <f t="shared" si="3"/>
        <v>0</v>
      </c>
      <c r="P30" s="83">
        <v>24</v>
      </c>
      <c r="Q30" s="74" t="str">
        <f>หน้าแรก!C30</f>
        <v>เด็กชายอาทิตย์  หงษ์สามารถ</v>
      </c>
      <c r="R30" s="202"/>
      <c r="S30" s="202"/>
      <c r="T30" s="83">
        <f t="shared" si="4"/>
        <v>0</v>
      </c>
      <c r="U30" s="202"/>
      <c r="V30" s="202"/>
      <c r="W30" s="83">
        <f t="shared" si="5"/>
        <v>0</v>
      </c>
      <c r="X30" s="202"/>
      <c r="Y30" s="202"/>
      <c r="Z30" s="202"/>
      <c r="AA30" s="83">
        <f t="shared" si="6"/>
        <v>0</v>
      </c>
      <c r="AB30" s="202"/>
      <c r="AC30" s="202"/>
      <c r="AD30" s="83">
        <f t="shared" si="7"/>
        <v>0</v>
      </c>
      <c r="AE30" s="95">
        <f t="shared" si="8"/>
        <v>0</v>
      </c>
      <c r="AF30" s="96" t="b">
        <f t="shared" si="9"/>
        <v>0</v>
      </c>
    </row>
    <row r="31" spans="1:32" x14ac:dyDescent="0.5">
      <c r="A31" s="3"/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32" x14ac:dyDescent="0.5">
      <c r="A32" s="3"/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5">
      <c r="A33" s="3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 password="9F5A" sheet="1" objects="1" scenarios="1"/>
  <mergeCells count="18">
    <mergeCell ref="C4:G4"/>
    <mergeCell ref="H4:J4"/>
    <mergeCell ref="K4:L4"/>
    <mergeCell ref="M4:O4"/>
    <mergeCell ref="A1:O1"/>
    <mergeCell ref="C3:O3"/>
    <mergeCell ref="A3:A6"/>
    <mergeCell ref="B3:B6"/>
    <mergeCell ref="P1:AF1"/>
    <mergeCell ref="AE3:AE5"/>
    <mergeCell ref="AF3:AF6"/>
    <mergeCell ref="P3:P6"/>
    <mergeCell ref="Q3:Q6"/>
    <mergeCell ref="R3:AD3"/>
    <mergeCell ref="R4:T4"/>
    <mergeCell ref="U4:W4"/>
    <mergeCell ref="AB4:AD4"/>
    <mergeCell ref="X4:AA4"/>
  </mergeCells>
  <pageMargins left="0.23622047244094499" right="0.23622047244094499" top="0.74803149606299202" bottom="0.74803149606299202" header="0.31496062992126" footer="0.3149606299212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7</vt:i4>
      </vt:variant>
    </vt:vector>
  </HeadingPairs>
  <TitlesOfParts>
    <vt:vector size="17" baseType="lpstr">
      <vt:lpstr>หน้าแรก</vt:lpstr>
      <vt:lpstr>ก่อนกลางภาค</vt:lpstr>
      <vt:lpstr>หลังสอบกลางภาค</vt:lpstr>
      <vt:lpstr>สรุปรายชั้นเรียน</vt:lpstr>
      <vt:lpstr>ติดปพ.5</vt:lpstr>
      <vt:lpstr>สมรรถนะ5ด้าน</vt:lpstr>
      <vt:lpstr>สรุปรายชั้นเรียนสมรรถุนะ</vt:lpstr>
      <vt:lpstr>ติดปพ.5(2)</vt:lpstr>
      <vt:lpstr>คุณลักษณะอันพึงประสงค์</vt:lpstr>
      <vt:lpstr>ติดปพ.5(3)</vt:lpstr>
      <vt:lpstr>สรุปรายชั้นเรียน!Print_Area</vt:lpstr>
      <vt:lpstr>ก่อนกลางภาค!Print_Titles</vt:lpstr>
      <vt:lpstr>คุณลักษณะอันพึงประสงค์!Print_Titles</vt:lpstr>
      <vt:lpstr>สมรรถนะ5ด้าน!Print_Titles</vt:lpstr>
      <vt:lpstr>สรุปรายชั้นเรียน!Print_Titles</vt:lpstr>
      <vt:lpstr>สรุปรายชั้นเรียนสมรรถุนะ!Print_Titles</vt:lpstr>
      <vt:lpstr>หลังสอบกลางภาค!Print_Titles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2012-05-30T03:55:24Z</cp:lastPrinted>
  <dcterms:created xsi:type="dcterms:W3CDTF">2012-05-24T10:53:53Z</dcterms:created>
  <dcterms:modified xsi:type="dcterms:W3CDTF">2012-06-04T06:22:40Z</dcterms:modified>
</cp:coreProperties>
</file>